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\Documents\ZAKAZKY\11-2017\093-Krenova 57-DEA\Cena 171126 FIN\Vykazy vymer\SO 01_Rekonstrukce\0102_Sanace vlhkosti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SO 01 01_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01_02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01_02 Pol'!$A$1:$W$137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F42" i="1" s="1"/>
  <c r="G136" i="12"/>
  <c r="G8" i="12"/>
  <c r="G9" i="12"/>
  <c r="I9" i="12"/>
  <c r="I8" i="12" s="1"/>
  <c r="K9" i="12"/>
  <c r="M9" i="12"/>
  <c r="M8" i="12" s="1"/>
  <c r="O9" i="12"/>
  <c r="O8" i="12" s="1"/>
  <c r="Q9" i="12"/>
  <c r="V9" i="12"/>
  <c r="V8" i="12" s="1"/>
  <c r="G10" i="12"/>
  <c r="M10" i="12" s="1"/>
  <c r="I10" i="12"/>
  <c r="K10" i="12"/>
  <c r="K8" i="12" s="1"/>
  <c r="O10" i="12"/>
  <c r="Q10" i="12"/>
  <c r="V10" i="12"/>
  <c r="G11" i="12"/>
  <c r="I11" i="12"/>
  <c r="K11" i="12"/>
  <c r="M11" i="12"/>
  <c r="O11" i="12"/>
  <c r="Q11" i="12"/>
  <c r="Q8" i="12" s="1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I17" i="12"/>
  <c r="I16" i="12" s="1"/>
  <c r="K17" i="12"/>
  <c r="M17" i="12"/>
  <c r="O17" i="12"/>
  <c r="O16" i="12" s="1"/>
  <c r="Q17" i="12"/>
  <c r="V17" i="12"/>
  <c r="V16" i="12" s="1"/>
  <c r="G19" i="12"/>
  <c r="M19" i="12" s="1"/>
  <c r="I19" i="12"/>
  <c r="K19" i="12"/>
  <c r="K16" i="12" s="1"/>
  <c r="O19" i="12"/>
  <c r="Q19" i="12"/>
  <c r="V19" i="12"/>
  <c r="G21" i="12"/>
  <c r="I21" i="12"/>
  <c r="K21" i="12"/>
  <c r="M21" i="12"/>
  <c r="O21" i="12"/>
  <c r="Q21" i="12"/>
  <c r="Q16" i="12" s="1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G16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/>
  <c r="G37" i="12"/>
  <c r="I37" i="12"/>
  <c r="I36" i="12" s="1"/>
  <c r="K37" i="12"/>
  <c r="K36" i="12" s="1"/>
  <c r="M37" i="12"/>
  <c r="O37" i="12"/>
  <c r="O36" i="12" s="1"/>
  <c r="Q37" i="12"/>
  <c r="V37" i="12"/>
  <c r="V36" i="12" s="1"/>
  <c r="G38" i="12"/>
  <c r="I38" i="12"/>
  <c r="K38" i="12"/>
  <c r="M38" i="12"/>
  <c r="O38" i="12"/>
  <c r="Q38" i="12"/>
  <c r="Q36" i="12" s="1"/>
  <c r="V38" i="12"/>
  <c r="G39" i="12"/>
  <c r="I39" i="12"/>
  <c r="K39" i="12"/>
  <c r="M39" i="12"/>
  <c r="O39" i="12"/>
  <c r="Q39" i="12"/>
  <c r="V39" i="12"/>
  <c r="G46" i="12"/>
  <c r="I46" i="12"/>
  <c r="K46" i="12"/>
  <c r="M46" i="12"/>
  <c r="O46" i="12"/>
  <c r="Q46" i="12"/>
  <c r="V46" i="12"/>
  <c r="G48" i="12"/>
  <c r="Q48" i="12"/>
  <c r="G49" i="12"/>
  <c r="I49" i="12"/>
  <c r="I48" i="12" s="1"/>
  <c r="K49" i="12"/>
  <c r="M49" i="12"/>
  <c r="M48" i="12" s="1"/>
  <c r="O49" i="12"/>
  <c r="O48" i="12" s="1"/>
  <c r="Q49" i="12"/>
  <c r="V49" i="12"/>
  <c r="V48" i="12" s="1"/>
  <c r="G58" i="12"/>
  <c r="I58" i="12"/>
  <c r="K58" i="12"/>
  <c r="K48" i="12" s="1"/>
  <c r="M58" i="12"/>
  <c r="O58" i="12"/>
  <c r="Q58" i="12"/>
  <c r="V58" i="12"/>
  <c r="G60" i="12"/>
  <c r="G61" i="12"/>
  <c r="I61" i="12"/>
  <c r="I60" i="12" s="1"/>
  <c r="K61" i="12"/>
  <c r="M61" i="12"/>
  <c r="O61" i="12"/>
  <c r="O60" i="12" s="1"/>
  <c r="Q61" i="12"/>
  <c r="V61" i="12"/>
  <c r="V60" i="12" s="1"/>
  <c r="G75" i="12"/>
  <c r="M75" i="12" s="1"/>
  <c r="M60" i="12" s="1"/>
  <c r="I75" i="12"/>
  <c r="K75" i="12"/>
  <c r="K60" i="12" s="1"/>
  <c r="O75" i="12"/>
  <c r="Q75" i="12"/>
  <c r="Q60" i="12" s="1"/>
  <c r="V75" i="12"/>
  <c r="G84" i="12"/>
  <c r="I84" i="12"/>
  <c r="K84" i="12"/>
  <c r="M84" i="12"/>
  <c r="O84" i="12"/>
  <c r="Q84" i="12"/>
  <c r="V84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104" i="12"/>
  <c r="I104" i="12"/>
  <c r="K104" i="12"/>
  <c r="M104" i="12"/>
  <c r="O104" i="12"/>
  <c r="Q104" i="12"/>
  <c r="V104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21" i="12"/>
  <c r="M121" i="12" s="1"/>
  <c r="I121" i="12"/>
  <c r="K121" i="12"/>
  <c r="O121" i="12"/>
  <c r="Q121" i="12"/>
  <c r="V121" i="12"/>
  <c r="V132" i="12"/>
  <c r="G133" i="12"/>
  <c r="I133" i="12"/>
  <c r="I132" i="12" s="1"/>
  <c r="K133" i="12"/>
  <c r="K132" i="12" s="1"/>
  <c r="M133" i="12"/>
  <c r="O133" i="12"/>
  <c r="O132" i="12" s="1"/>
  <c r="Q133" i="12"/>
  <c r="Q132" i="12" s="1"/>
  <c r="V133" i="12"/>
  <c r="G134" i="12"/>
  <c r="G132" i="12" s="1"/>
  <c r="I134" i="12"/>
  <c r="K134" i="12"/>
  <c r="O134" i="12"/>
  <c r="Q134" i="12"/>
  <c r="V134" i="12"/>
  <c r="AF136" i="12"/>
  <c r="I20" i="1"/>
  <c r="I19" i="1"/>
  <c r="I18" i="1"/>
  <c r="I17" i="1"/>
  <c r="I16" i="1"/>
  <c r="G42" i="1"/>
  <c r="G25" i="1" s="1"/>
  <c r="A25" i="1" s="1"/>
  <c r="A26" i="1" s="1"/>
  <c r="G26" i="1" s="1"/>
  <c r="I55" i="1" l="1"/>
  <c r="J49" i="1" s="1"/>
  <c r="H41" i="1"/>
  <c r="I41" i="1" s="1"/>
  <c r="H40" i="1"/>
  <c r="I40" i="1" s="1"/>
  <c r="G28" i="1"/>
  <c r="G23" i="1"/>
  <c r="H39" i="1"/>
  <c r="H42" i="1" s="1"/>
  <c r="M16" i="12"/>
  <c r="AE136" i="12"/>
  <c r="M134" i="12"/>
  <c r="M132" i="12" s="1"/>
  <c r="M31" i="12"/>
  <c r="I21" i="1"/>
  <c r="J28" i="1"/>
  <c r="J26" i="1"/>
  <c r="G38" i="1"/>
  <c r="F38" i="1"/>
  <c r="H32" i="1"/>
  <c r="J23" i="1"/>
  <c r="J24" i="1"/>
  <c r="J25" i="1"/>
  <c r="J27" i="1"/>
  <c r="E24" i="1"/>
  <c r="E26" i="1"/>
  <c r="J50" i="1" l="1"/>
  <c r="J51" i="1"/>
  <c r="J54" i="1"/>
  <c r="J53" i="1"/>
  <c r="J52" i="1"/>
  <c r="A23" i="1"/>
  <c r="A24" i="1" s="1"/>
  <c r="G24" i="1" s="1"/>
  <c r="A27" i="1" s="1"/>
  <c r="A29" i="1" s="1"/>
  <c r="G29" i="1" s="1"/>
  <c r="G27" i="1" s="1"/>
  <c r="I39" i="1"/>
  <c r="I42" i="1" s="1"/>
  <c r="J39" i="1" s="1"/>
  <c r="J42" i="1" s="1"/>
  <c r="J55" i="1" l="1"/>
  <c r="J40" i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<sst xmlns="http://schemas.openxmlformats.org/spreadsheetml/2006/main" count="554" uniqueCount="245">
  <si>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</si>
  <si>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</si>
  <si>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</si>
  <si>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</si>
  <si>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</si>
  <si>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</si>
  <si>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</si>
  <si>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</si>
  <si>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</si>
  <si>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</si>
  <si>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</si>
  <si>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</si>
  <si>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</si>
  <si>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</si>
  <si>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</si>
  <si>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</si>
  <si>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</si>
  <si>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</si>
  <si>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</si>
  <si>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</si>
  <si>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</si>
  <si>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</si>
  <si>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</si>
  <si>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</si>
  <si>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</si>
  <si>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</si>
  <si>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</si>
  <si>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</si>
  <si>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</si>
  <si>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</si>
  <si>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</si>
  <si>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</si>
  <si>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</si>
  <si>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</si>
  <si>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</si>
  <si>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</si>
  <si>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</si>
  <si>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</si>
  <si>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</si>
  <si>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</si>
  <si>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</si>
  <si>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</si>
  <si>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</si>
  <si>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01_02</t>
  </si>
  <si>
    <t>Sanace</t>
  </si>
  <si>
    <t>SO 01</t>
  </si>
  <si>
    <t>Dům uliční část</t>
  </si>
  <si>
    <t>Objekt:</t>
  </si>
  <si>
    <t>Rozpočet:</t>
  </si>
  <si>
    <t>DEA17051</t>
  </si>
  <si>
    <t>Křenová 57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</si>
  <si>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</si>
  <si>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</si>
  <si>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</si>
  <si>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</si>
  <si>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</si>
  <si>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</si>
  <si>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DEA Energetická agentura, s.r.o.</t>
  </si>
  <si>
    <t>Benešova 425</t>
  </si>
  <si>
    <t>Modřice</t>
  </si>
  <si>
    <t>66442</t>
  </si>
  <si>
    <t>41539656</t>
  </si>
  <si>
    <t>CZ41539656</t>
  </si>
  <si>
    <t>Stavba</t>
  </si>
  <si>
    <t>Celkem za stavbu</t>
  </si>
  <si>
    <t>CZK</t>
  </si>
  <si>
    <t>Rekapitulace dílů</t>
  </si>
  <si>
    <t>Typ dílu</t>
  </si>
  <si>
    <t>HIS</t>
  </si>
  <si>
    <t>Hydroizolace svislé a doplňky</t>
  </si>
  <si>
    <t>HIV</t>
  </si>
  <si>
    <t>Hydroizolace vodorovné</t>
  </si>
  <si>
    <t>CH</t>
  </si>
  <si>
    <t>chemická injektáž</t>
  </si>
  <si>
    <t>OST</t>
  </si>
  <si>
    <t>Ostatní</t>
  </si>
  <si>
    <t>OZ</t>
  </si>
  <si>
    <t>ošetření zdiva - odsolení (propařování zdiva)</t>
  </si>
  <si>
    <t>PU</t>
  </si>
  <si>
    <t>Povrchové úpravy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</si>
  <si>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</si>
  <si>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</si>
  <si>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</si>
  <si>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</si>
  <si>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</si>
  <si>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</si>
  <si>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</si>
  <si>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</si>
  <si>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</si>
  <si>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</si>
  <si>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</si>
  <si>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</si>
  <si>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</si>
  <si>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</si>
  <si>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</si>
  <si>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</si>
  <si>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</si>
  <si>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</si>
  <si>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</si>
  <si>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</si>
  <si>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</si>
  <si>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</si>
  <si>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</si>
  <si>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</si>
  <si>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</si>
  <si>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</si>
  <si>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</si>
  <si>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</si>
  <si>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</si>
  <si>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CH001</t>
  </si>
  <si>
    <t>Vrty příklepovými vrtáky o  pr. 12 mm</t>
  </si>
  <si>
    <t>m</t>
  </si>
  <si>
    <t>Vlastní</t>
  </si>
  <si>
    <t>Indiv</t>
  </si>
  <si>
    <t>POL1_</t>
  </si>
  <si>
    <t>CH002</t>
  </si>
  <si>
    <t>Vyčištění otvorů stlačeným vzduchem, pr. 12 mm</t>
  </si>
  <si>
    <t>CH003</t>
  </si>
  <si>
    <t>Dodatečná izolace zdiva, aplikace injektážní látky tlakovým čerpadlem, vodný roztok siloxanu, 2 řady, , horizontální</t>
  </si>
  <si>
    <t>m2</t>
  </si>
  <si>
    <t>CH004</t>
  </si>
  <si>
    <t>Dodatečná izolace zdiva, aplikace injektážní látky tlakovým čerpadlem, vodný roztok siloxanu, 2 řady, , vertikální</t>
  </si>
  <si>
    <t>CH005</t>
  </si>
  <si>
    <t>Zaslepení  otvorů pr. 12 mm</t>
  </si>
  <si>
    <t>CH006</t>
  </si>
  <si>
    <t>Siloxanový bezrozpouštědlový koncentrát,obsah účinné látky koncentrátu 100%</t>
  </si>
  <si>
    <t>l</t>
  </si>
  <si>
    <t>CH007</t>
  </si>
  <si>
    <t>Osazení pakrů pro tlakovou injektáž</t>
  </si>
  <si>
    <t>ks</t>
  </si>
  <si>
    <t>HIS001</t>
  </si>
  <si>
    <t>Omítka vnější stěn, MC s vodotěsní krystalizační přísadou, hrubá zatřená podrovnání zdiva pod stěrky, v tl do 40mm</t>
  </si>
  <si>
    <t>v odkopu okolo budovy : 0,8*(15,8+2,6+17,4)</t>
  </si>
  <si>
    <t>VV</t>
  </si>
  <si>
    <t>HIS002</t>
  </si>
  <si>
    <t>Asfaltová penetrace podkladu</t>
  </si>
  <si>
    <t>Položka pořadí 8 : 28,64000</t>
  </si>
  <si>
    <t>HIS003</t>
  </si>
  <si>
    <t>Stěrka hydroizolační stěn bitumenovou hmotou, svislá, zemní vlhkost, 4 mm</t>
  </si>
  <si>
    <t>HIS004</t>
  </si>
  <si>
    <t>Výztužná síťovina do bitumenové stěrky</t>
  </si>
  <si>
    <t>Položka pořadí 10 : 28,64000</t>
  </si>
  <si>
    <t>HIS005</t>
  </si>
  <si>
    <t>lepení tepelná izolace pod terénem, bitumenová stěrka (2 l/m2)</t>
  </si>
  <si>
    <t>HIS006</t>
  </si>
  <si>
    <t>Prov. izolace nopovou fólií svisle, vč.uchyc.prvků</t>
  </si>
  <si>
    <t>v odkopu okolo budovy : 1,0*(15,8+2,6+17,4)</t>
  </si>
  <si>
    <t>HIS007</t>
  </si>
  <si>
    <t>Systémová plastová  krycí lišta  k nopové folii včetně kotvení a podložky</t>
  </si>
  <si>
    <t>(15,8+2,6+17,4)</t>
  </si>
  <si>
    <t>HIS008</t>
  </si>
  <si>
    <t>Stěrka hydroizolační stěn silikátová, svislá, 4 kg/m2</t>
  </si>
  <si>
    <t>ulice : 0,3*(7,8+10,5-1,2-1,5+1,2*2)+0,6*3,0*2</t>
  </si>
  <si>
    <t>HIS009</t>
  </si>
  <si>
    <t>2x asfaltový pás D+M za svislou kci (stavební část), neoceňovat</t>
  </si>
  <si>
    <t>HIS010</t>
  </si>
  <si>
    <t>Oddělení stávajícíh a nových konstrukcí - silikátová hydroizolační stěrka 3 kg/m2</t>
  </si>
  <si>
    <t>2,4*2+3,0*6+3,0*4+3,0*3</t>
  </si>
  <si>
    <t>HIV001</t>
  </si>
  <si>
    <t>Asfaltová penetrace podkladu (viz stavební část), neoceňovat</t>
  </si>
  <si>
    <t>HIV002</t>
  </si>
  <si>
    <t>Asfaltový pás D+M (viz stavební část) - HI podlah, neoceňovat</t>
  </si>
  <si>
    <t>HIV003</t>
  </si>
  <si>
    <t>izolační fabion - propojení dodatečné izolace zdiva a izolace podlahy šířka 400 mm, bitumenová, stěrka na vyrovnané zdivo</t>
  </si>
  <si>
    <t xml:space="preserve">HI levá strana : </t>
  </si>
  <si>
    <t>obvod : 38,61+10,5</t>
  </si>
  <si>
    <t xml:space="preserve">HI pravá strana : </t>
  </si>
  <si>
    <t>obvod : 44,1+35,5</t>
  </si>
  <si>
    <t xml:space="preserve">HI dvorní část : </t>
  </si>
  <si>
    <t>obvod : 35,9+8,1</t>
  </si>
  <si>
    <t>HIV004</t>
  </si>
  <si>
    <t>Trojhranný těsnící pás 25/25/35 mm-detail napojení, utěsnění spáry, natavení, D+M</t>
  </si>
  <si>
    <t>HI z asfaltových pásů zadní část nová zeď : 10,0</t>
  </si>
  <si>
    <t>OZ001</t>
  </si>
  <si>
    <t>sanace zasolení - čištění povrchu propařováním zdiva, parním čištěním (2x cyklus)</t>
  </si>
  <si>
    <t xml:space="preserve">propařování zdiva ve dvou : </t>
  </si>
  <si>
    <t xml:space="preserve">cyklech do výšky 1,5m na všech svislých konstrukcích : </t>
  </si>
  <si>
    <t>obvod : 1,6*(38,61+10,5)</t>
  </si>
  <si>
    <t>obvod : 1,6*(44,1+35,5)</t>
  </si>
  <si>
    <t>obvod : 1,6*(35,9+8,1)</t>
  </si>
  <si>
    <t>OZ002</t>
  </si>
  <si>
    <t>odsávání kontaminované vody stavebním vysavačem</t>
  </si>
  <si>
    <t>Položka pořadí 22 : 276,33600</t>
  </si>
  <si>
    <t>PU001</t>
  </si>
  <si>
    <t>Příplatek za ruční dočištění ocelovými kartáči pod sanační omítky, hydroizolaci, režné zdivo</t>
  </si>
  <si>
    <t xml:space="preserve">1PP : </t>
  </si>
  <si>
    <t>sklep : 1,65*(4,8+2,85)*2-0,9*1,9</t>
  </si>
  <si>
    <t>klenba : 3,9*2,1*1,4</t>
  </si>
  <si>
    <t>003 : 2,0*(1,2+3,0)*2-0,6*1,8</t>
  </si>
  <si>
    <t xml:space="preserve">1NP : </t>
  </si>
  <si>
    <t>obvod : 3,0*(38,61+10,5)</t>
  </si>
  <si>
    <t>obvod : 3,0*(44,1+35,5)</t>
  </si>
  <si>
    <t>obvod : 3,0*(35,9+8,1)</t>
  </si>
  <si>
    <t xml:space="preserve">vnější : </t>
  </si>
  <si>
    <t>mělký odkop terénu v? : 0,8*(15,8+2,6+17,4)</t>
  </si>
  <si>
    <t>PU002</t>
  </si>
  <si>
    <t>Příplatek k omítce za antisanitrační přednástřik</t>
  </si>
  <si>
    <t xml:space="preserve">SI2, SI3 : </t>
  </si>
  <si>
    <t>obvod : (3,0-0,7)*(38,61+10,5)</t>
  </si>
  <si>
    <t>obvod : (3,0-0,7)*(44,1+35,5)</t>
  </si>
  <si>
    <t>obvod : (3,0-0,7)*(35,9+8,1)</t>
  </si>
  <si>
    <t>PU003</t>
  </si>
  <si>
    <t>Úprava podkladu difúzně propustnou stěrkou, 2 kg/m2</t>
  </si>
  <si>
    <t xml:space="preserve">SI1 : </t>
  </si>
  <si>
    <t>obvod : (0,7)*(38,61+10,5)</t>
  </si>
  <si>
    <t>obvod : (0,7)*(44,1+35,5)</t>
  </si>
  <si>
    <t>obvod : (0,7)*(35,9+8,1)</t>
  </si>
  <si>
    <t>PU004</t>
  </si>
  <si>
    <t>vyrovnání zdiva pod stěrky (sulfátostálá), sanační  systém se síranovzodrným cementem v tl. 10mm</t>
  </si>
  <si>
    <t>Položka pořadí 26 : 120,89700</t>
  </si>
  <si>
    <t>PU005</t>
  </si>
  <si>
    <t>Vnitřní sanační hydrofilní systém, plnivo na bázi expandovaného vulkanického skla, tep. izol vlast, (?=0,07 W/mK), pórovitost &gt;60%  tl. 25mm</t>
  </si>
  <si>
    <t xml:space="preserve">odpočet pod obklady : </t>
  </si>
  <si>
    <t>Položka pořadí 27 : 120,89700*-1</t>
  </si>
  <si>
    <t>PU006</t>
  </si>
  <si>
    <t>Sanační vyrovnávací omítka se síranovzdorným cementem v tl. do 15mm, vnitřní omítky (100% ploch)</t>
  </si>
  <si>
    <t>PU007</t>
  </si>
  <si>
    <t>Omítka štuková vápenná ručně, vnitřní, tloušťka vrstvy 3mm</t>
  </si>
  <si>
    <t>Položka pořadí 28 : 397,23300</t>
  </si>
  <si>
    <t>PU008</t>
  </si>
  <si>
    <t>Malba na sanační omítky 2x, silikátová</t>
  </si>
  <si>
    <t>Položka pořadí 30 : 397,23300</t>
  </si>
  <si>
    <t>PU009</t>
  </si>
  <si>
    <t>Fixace režného zdiva hloubkovou mineralizací a konzervací povrchu</t>
  </si>
  <si>
    <t xml:space="preserve">1PP_SI4 : </t>
  </si>
  <si>
    <t>PU010</t>
  </si>
  <si>
    <t>Vyrovnání zdiva pod obklady-sanační systém se síranovzdorným cementem tl. 40 mm</t>
  </si>
  <si>
    <t xml:space="preserve">omítka pod keramické obklady : </t>
  </si>
  <si>
    <t>105_hygienické zázemí : 2,0*(2,85*2+3,0)</t>
  </si>
  <si>
    <t>109_WC ženy+imobilní : 2,0*(1,8+2,15)</t>
  </si>
  <si>
    <t>110_WC muži : 2,0*(2,15+2,15)</t>
  </si>
  <si>
    <t>111_úklidová místnost : 2,0*(1,65+1,05)</t>
  </si>
  <si>
    <t>115_WC zaměstnanci : 2,0*(2,1+1,8)</t>
  </si>
  <si>
    <t>117_WC zaměstnanci : 2,0*(1,2)</t>
  </si>
  <si>
    <t>119_sklad : 2,0*(2,0)</t>
  </si>
  <si>
    <t>120_přípravna jídla : 2,0*(1,2+4,2)</t>
  </si>
  <si>
    <t>122_WC : 2,0*(2,4+1,3-0,95-0,8)</t>
  </si>
  <si>
    <t>OST001</t>
  </si>
  <si>
    <t>HZS - Nespecifikované práce, provedení detailů a doplňkových sanačních prací</t>
  </si>
  <si>
    <t>hod</t>
  </si>
  <si>
    <t>OST002</t>
  </si>
  <si>
    <t>odvlhčení kondenz. nebo absorpčními vysoušeči technolog. vlhkost, hodnocení během stavby, 2ks</t>
  </si>
  <si>
    <t>den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</si>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</sst>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ol2+zIl1BdIgH8n1KIE5zdnTcvxdI1wABqCDQBnXb1WObYigcCwCGVf2XkXsK+QmTiGoCW7jqyQ+TzCCW5TnAQ==" saltValue="oO/O5I8sC1EVP3Tu3IN3s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102" t="s">
        <v>22</v>
      </c>
      <c r="C2" s="103"/>
      <c r="D2" s="104" t="s">
        <v>49</v>
      </c>
      <c r="E2" s="105" t="s">
        <v>50</v>
      </c>
      <c r="F2" s="106"/>
      <c r="G2" s="106"/>
      <c r="H2" s="106"/>
      <c r="I2" s="106"/>
      <c r="J2" s="107"/>
      <c r="O2" s="2"/>
    </row>
    <row r="3" spans="1:15" ht="27" customHeight="1" x14ac:dyDescent="0.25">
      <c r="A3" s="3"/>
      <c r="B3" s="108" t="s">
        <v>47</v>
      </c>
      <c r="C3" s="103"/>
      <c r="D3" s="109" t="s">
        <v>45</v>
      </c>
      <c r="E3" s="110" t="s">
        <v>46</v>
      </c>
      <c r="F3" s="111"/>
      <c r="G3" s="111"/>
      <c r="H3" s="111"/>
      <c r="I3" s="111"/>
      <c r="J3" s="112"/>
    </row>
    <row r="4" spans="1:15" ht="23.25" customHeight="1" x14ac:dyDescent="0.25">
      <c r="A4" s="99">
        <v>3657</v>
      </c>
      <c r="B4" s="113" t="s">
        <v>48</v>
      </c>
      <c r="C4" s="114"/>
      <c r="D4" s="115" t="s">
        <v>43</v>
      </c>
      <c r="E4" s="116" t="s">
        <v>44</v>
      </c>
      <c r="F4" s="117"/>
      <c r="G4" s="117"/>
      <c r="H4" s="117"/>
      <c r="I4" s="117"/>
      <c r="J4" s="118"/>
    </row>
    <row r="5" spans="1:15" ht="24" customHeight="1" x14ac:dyDescent="0.25">
      <c r="A5" s="3"/>
      <c r="B5" s="42" t="s">
        <v>42</v>
      </c>
      <c r="C5" s="4"/>
      <c r="D5" s="119" t="s">
        <v>51</v>
      </c>
      <c r="E5" s="25"/>
      <c r="F5" s="25"/>
      <c r="G5" s="25"/>
      <c r="H5" s="26" t="s">
        <v>40</v>
      </c>
      <c r="I5" s="119" t="s">
        <v>55</v>
      </c>
      <c r="J5" s="10"/>
    </row>
    <row r="6" spans="1:15" ht="15.75" customHeight="1" x14ac:dyDescent="0.25">
      <c r="A6" s="3"/>
      <c r="B6" s="37"/>
      <c r="C6" s="25"/>
      <c r="D6" s="119" t="s">
        <v>52</v>
      </c>
      <c r="E6" s="25"/>
      <c r="F6" s="25"/>
      <c r="G6" s="25"/>
      <c r="H6" s="26" t="s">
        <v>34</v>
      </c>
      <c r="I6" s="119" t="s">
        <v>56</v>
      </c>
      <c r="J6" s="10"/>
    </row>
    <row r="7" spans="1:15" ht="15.75" customHeight="1" x14ac:dyDescent="0.25">
      <c r="A7" s="3"/>
      <c r="B7" s="38"/>
      <c r="C7" s="120" t="s">
        <v>54</v>
      </c>
      <c r="D7" s="100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01" t="s">
        <v>57</v>
      </c>
      <c r="E8" s="4"/>
      <c r="F8" s="4"/>
      <c r="G8" s="41"/>
      <c r="H8" s="26" t="s">
        <v>40</v>
      </c>
      <c r="I8" s="119" t="s">
        <v>61</v>
      </c>
      <c r="J8" s="10"/>
    </row>
    <row r="9" spans="1:15" ht="15.75" hidden="1" customHeight="1" x14ac:dyDescent="0.25">
      <c r="A9" s="3"/>
      <c r="B9" s="3"/>
      <c r="C9" s="4"/>
      <c r="D9" s="101" t="s">
        <v>58</v>
      </c>
      <c r="E9" s="4"/>
      <c r="F9" s="4"/>
      <c r="G9" s="41"/>
      <c r="H9" s="26" t="s">
        <v>34</v>
      </c>
      <c r="I9" s="119" t="s">
        <v>62</v>
      </c>
      <c r="J9" s="10"/>
    </row>
    <row r="10" spans="1:15" ht="15.75" hidden="1" customHeight="1" x14ac:dyDescent="0.25">
      <c r="A10" s="3"/>
      <c r="B10" s="47"/>
      <c r="C10" s="120" t="s">
        <v>60</v>
      </c>
      <c r="D10" s="121" t="s">
        <v>59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2"/>
      <c r="E11" s="122"/>
      <c r="F11" s="122"/>
      <c r="G11" s="122"/>
      <c r="H11" s="26" t="s">
        <v>40</v>
      </c>
      <c r="I11" s="126"/>
      <c r="J11" s="10"/>
    </row>
    <row r="12" spans="1:15" ht="15.75" customHeight="1" x14ac:dyDescent="0.25">
      <c r="A12" s="3"/>
      <c r="B12" s="37"/>
      <c r="C12" s="25"/>
      <c r="D12" s="123"/>
      <c r="E12" s="123"/>
      <c r="F12" s="123"/>
      <c r="G12" s="123"/>
      <c r="H12" s="26" t="s">
        <v>34</v>
      </c>
      <c r="I12" s="126"/>
      <c r="J12" s="10"/>
    </row>
    <row r="13" spans="1:15" ht="15.75" customHeight="1" x14ac:dyDescent="0.25">
      <c r="A13" s="3"/>
      <c r="B13" s="38"/>
      <c r="C13" s="125"/>
      <c r="D13" s="124"/>
      <c r="E13" s="124"/>
      <c r="F13" s="124"/>
      <c r="G13" s="124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89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SUMIF(F49:F54,A16,I49:I54)+SUMIF(F49:F54,"PSU",I49:I54)</f>
        <v>0</v>
      </c>
      <c r="J16" s="83"/>
    </row>
    <row r="17" spans="1:10" ht="23.25" customHeight="1" x14ac:dyDescent="0.25">
      <c r="A17" s="189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SUMIF(F49:F54,A17,I49:I54)</f>
        <v>0</v>
      </c>
      <c r="J17" s="83"/>
    </row>
    <row r="18" spans="1:10" ht="23.25" customHeight="1" x14ac:dyDescent="0.25">
      <c r="A18" s="189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SUMIF(F49:F54,A18,I49:I54)</f>
        <v>0</v>
      </c>
      <c r="J18" s="83"/>
    </row>
    <row r="19" spans="1:10" ht="23.25" customHeight="1" x14ac:dyDescent="0.25">
      <c r="A19" s="189" t="s">
        <v>80</v>
      </c>
      <c r="B19" s="52" t="s">
        <v>27</v>
      </c>
      <c r="C19" s="53"/>
      <c r="D19" s="54"/>
      <c r="E19" s="81"/>
      <c r="F19" s="82"/>
      <c r="G19" s="81"/>
      <c r="H19" s="82"/>
      <c r="I19" s="81">
        <f>SUMIF(F49:F54,A19,I49:I54)</f>
        <v>0</v>
      </c>
      <c r="J19" s="83"/>
    </row>
    <row r="20" spans="1:10" ht="23.25" customHeight="1" x14ac:dyDescent="0.25">
      <c r="A20" s="189" t="s">
        <v>81</v>
      </c>
      <c r="B20" s="52" t="s">
        <v>28</v>
      </c>
      <c r="C20" s="53"/>
      <c r="D20" s="54"/>
      <c r="E20" s="81"/>
      <c r="F20" s="82"/>
      <c r="G20" s="81"/>
      <c r="H20" s="82"/>
      <c r="I20" s="81">
        <f>SUMIF(F49:F54,A20,I49:I54)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 x14ac:dyDescent="0.25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43065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63</v>
      </c>
      <c r="C39" s="142"/>
      <c r="D39" s="143"/>
      <c r="E39" s="143"/>
      <c r="F39" s="144">
        <f>'SO 01 01_02 Pol'!AE136</f>
        <v>0</v>
      </c>
      <c r="G39" s="145">
        <f>'SO 01 01_02 Pol'!AF136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45</v>
      </c>
      <c r="C40" s="149" t="s">
        <v>46</v>
      </c>
      <c r="D40" s="150"/>
      <c r="E40" s="150"/>
      <c r="F40" s="151">
        <f>'SO 01 01_02 Pol'!AE136</f>
        <v>0</v>
      </c>
      <c r="G40" s="152">
        <f>'SO 01 01_02 Pol'!AF136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43</v>
      </c>
      <c r="C41" s="142" t="s">
        <v>44</v>
      </c>
      <c r="D41" s="143"/>
      <c r="E41" s="143"/>
      <c r="F41" s="155">
        <f>'SO 01 01_02 Pol'!AE136</f>
        <v>0</v>
      </c>
      <c r="G41" s="146">
        <f>'SO 01 01_02 Pol'!AF136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64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66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67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68</v>
      </c>
      <c r="C49" s="179" t="s">
        <v>69</v>
      </c>
      <c r="D49" s="180"/>
      <c r="E49" s="180"/>
      <c r="F49" s="185" t="s">
        <v>24</v>
      </c>
      <c r="G49" s="186"/>
      <c r="H49" s="186"/>
      <c r="I49" s="186">
        <f>'SO 01 01_02 Pol'!G16</f>
        <v>0</v>
      </c>
      <c r="J49" s="183" t="str">
        <f>IF(I55=0,"",I49/I55*100)</f>
        <v/>
      </c>
    </row>
    <row r="50" spans="1:10" ht="25.5" customHeight="1" x14ac:dyDescent="0.25">
      <c r="A50" s="173"/>
      <c r="B50" s="178" t="s">
        <v>70</v>
      </c>
      <c r="C50" s="179" t="s">
        <v>71</v>
      </c>
      <c r="D50" s="180"/>
      <c r="E50" s="180"/>
      <c r="F50" s="185" t="s">
        <v>24</v>
      </c>
      <c r="G50" s="186"/>
      <c r="H50" s="186"/>
      <c r="I50" s="186">
        <f>'SO 01 01_02 Pol'!G36</f>
        <v>0</v>
      </c>
      <c r="J50" s="183" t="str">
        <f>IF(I55=0,"",I50/I55*100)</f>
        <v/>
      </c>
    </row>
    <row r="51" spans="1:10" ht="25.5" customHeight="1" x14ac:dyDescent="0.25">
      <c r="A51" s="173"/>
      <c r="B51" s="178" t="s">
        <v>72</v>
      </c>
      <c r="C51" s="179" t="s">
        <v>73</v>
      </c>
      <c r="D51" s="180"/>
      <c r="E51" s="180"/>
      <c r="F51" s="185" t="s">
        <v>24</v>
      </c>
      <c r="G51" s="186"/>
      <c r="H51" s="186"/>
      <c r="I51" s="186">
        <f>'SO 01 01_02 Pol'!G8</f>
        <v>0</v>
      </c>
      <c r="J51" s="183" t="str">
        <f>IF(I55=0,"",I51/I55*100)</f>
        <v/>
      </c>
    </row>
    <row r="52" spans="1:10" ht="25.5" customHeight="1" x14ac:dyDescent="0.25">
      <c r="A52" s="173"/>
      <c r="B52" s="178" t="s">
        <v>74</v>
      </c>
      <c r="C52" s="179" t="s">
        <v>75</v>
      </c>
      <c r="D52" s="180"/>
      <c r="E52" s="180"/>
      <c r="F52" s="185" t="s">
        <v>24</v>
      </c>
      <c r="G52" s="186"/>
      <c r="H52" s="186"/>
      <c r="I52" s="186">
        <f>'SO 01 01_02 Pol'!G132</f>
        <v>0</v>
      </c>
      <c r="J52" s="183" t="str">
        <f>IF(I55=0,"",I52/I55*100)</f>
        <v/>
      </c>
    </row>
    <row r="53" spans="1:10" ht="25.5" customHeight="1" x14ac:dyDescent="0.25">
      <c r="A53" s="173"/>
      <c r="B53" s="178" t="s">
        <v>76</v>
      </c>
      <c r="C53" s="179" t="s">
        <v>77</v>
      </c>
      <c r="D53" s="180"/>
      <c r="E53" s="180"/>
      <c r="F53" s="185" t="s">
        <v>24</v>
      </c>
      <c r="G53" s="186"/>
      <c r="H53" s="186"/>
      <c r="I53" s="186">
        <f>'SO 01 01_02 Pol'!G48</f>
        <v>0</v>
      </c>
      <c r="J53" s="183" t="str">
        <f>IF(I55=0,"",I53/I55*100)</f>
        <v/>
      </c>
    </row>
    <row r="54" spans="1:10" ht="25.5" customHeight="1" x14ac:dyDescent="0.25">
      <c r="A54" s="173"/>
      <c r="B54" s="178" t="s">
        <v>78</v>
      </c>
      <c r="C54" s="179" t="s">
        <v>79</v>
      </c>
      <c r="D54" s="180"/>
      <c r="E54" s="180"/>
      <c r="F54" s="185" t="s">
        <v>24</v>
      </c>
      <c r="G54" s="186"/>
      <c r="H54" s="186"/>
      <c r="I54" s="186">
        <f>'SO 01 01_02 Pol'!G60</f>
        <v>0</v>
      </c>
      <c r="J54" s="183" t="str">
        <f>IF(I55=0,"",I54/I55*100)</f>
        <v/>
      </c>
    </row>
    <row r="55" spans="1:10" ht="25.5" customHeight="1" x14ac:dyDescent="0.25">
      <c r="A55" s="174"/>
      <c r="B55" s="181" t="s">
        <v>1</v>
      </c>
      <c r="C55" s="181"/>
      <c r="D55" s="182"/>
      <c r="E55" s="182"/>
      <c r="F55" s="187"/>
      <c r="G55" s="188"/>
      <c r="H55" s="188"/>
      <c r="I55" s="188">
        <f>SUM(I49:I54)</f>
        <v>0</v>
      </c>
      <c r="J55" s="184">
        <f>SUM(J49:J54)</f>
        <v>0</v>
      </c>
    </row>
    <row r="56" spans="1:10" x14ac:dyDescent="0.25">
      <c r="F56" s="129"/>
      <c r="G56" s="128"/>
      <c r="H56" s="129"/>
      <c r="I56" s="128"/>
      <c r="J56" s="130"/>
    </row>
    <row r="57" spans="1:10" x14ac:dyDescent="0.25">
      <c r="F57" s="129"/>
      <c r="G57" s="128"/>
      <c r="H57" s="129"/>
      <c r="I57" s="128"/>
      <c r="J57" s="130"/>
    </row>
    <row r="58" spans="1:10" x14ac:dyDescent="0.25">
      <c r="F58" s="129"/>
      <c r="G58" s="128"/>
      <c r="H58" s="129"/>
      <c r="I58" s="128"/>
      <c r="J58" s="130"/>
    </row>
  </sheetData>
  <sheetProtection algorithmName="SHA-512" hashValue="yRevVSfec7sBMOB4RCOBCBy2Lqibd+TDH1Fy00rNnMy4+sm+kjAVp6NmW1cfUFv5U7bJm3QwiGM5wQduEN69Dw==" saltValue="jRXXcv48ppYNE2KGE3sK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n2LWI/28YFRJhum8gC7ptnU6DFBIGEC71AhF5hnSVpptts5KclYCnjoHQ/AcaZU69kPGHIOdXSN7q8gIrT0IxA==" saltValue="j9eTt0fAS8OYGajzqbqj2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1" t="s">
        <v>82</v>
      </c>
      <c r="B1" s="191"/>
      <c r="C1" s="191"/>
      <c r="D1" s="191"/>
      <c r="E1" s="191"/>
      <c r="F1" s="191"/>
      <c r="G1" s="191"/>
      <c r="AG1" t="s">
        <v>83</v>
      </c>
    </row>
    <row r="2" spans="1:60" ht="25.05" customHeight="1" x14ac:dyDescent="0.25">
      <c r="A2" s="192" t="s">
        <v>7</v>
      </c>
      <c r="B2" s="72" t="s">
        <v>49</v>
      </c>
      <c r="C2" s="195" t="s">
        <v>50</v>
      </c>
      <c r="D2" s="193"/>
      <c r="E2" s="193"/>
      <c r="F2" s="193"/>
      <c r="G2" s="194"/>
      <c r="AG2" t="s">
        <v>84</v>
      </c>
    </row>
    <row r="3" spans="1:60" ht="25.05" customHeight="1" x14ac:dyDescent="0.25">
      <c r="A3" s="192" t="s">
        <v>8</v>
      </c>
      <c r="B3" s="72" t="s">
        <v>45</v>
      </c>
      <c r="C3" s="195" t="s">
        <v>46</v>
      </c>
      <c r="D3" s="193"/>
      <c r="E3" s="193"/>
      <c r="F3" s="193"/>
      <c r="G3" s="194"/>
      <c r="AC3" s="127" t="s">
        <v>84</v>
      </c>
      <c r="AG3" t="s">
        <v>85</v>
      </c>
    </row>
    <row r="4" spans="1:60" ht="25.05" customHeight="1" x14ac:dyDescent="0.25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86</v>
      </c>
    </row>
    <row r="5" spans="1:60" x14ac:dyDescent="0.25">
      <c r="D5" s="190"/>
    </row>
    <row r="6" spans="1:60" ht="39.6" x14ac:dyDescent="0.25">
      <c r="A6" s="202" t="s">
        <v>87</v>
      </c>
      <c r="B6" s="204" t="s">
        <v>88</v>
      </c>
      <c r="C6" s="204" t="s">
        <v>89</v>
      </c>
      <c r="D6" s="203" t="s">
        <v>90</v>
      </c>
      <c r="E6" s="202" t="s">
        <v>91</v>
      </c>
      <c r="F6" s="201" t="s">
        <v>92</v>
      </c>
      <c r="G6" s="202" t="s">
        <v>29</v>
      </c>
      <c r="H6" s="205" t="s">
        <v>30</v>
      </c>
      <c r="I6" s="205" t="s">
        <v>93</v>
      </c>
      <c r="J6" s="205" t="s">
        <v>31</v>
      </c>
      <c r="K6" s="205" t="s">
        <v>94</v>
      </c>
      <c r="L6" s="205" t="s">
        <v>95</v>
      </c>
      <c r="M6" s="205" t="s">
        <v>96</v>
      </c>
      <c r="N6" s="205" t="s">
        <v>97</v>
      </c>
      <c r="O6" s="205" t="s">
        <v>98</v>
      </c>
      <c r="P6" s="205" t="s">
        <v>99</v>
      </c>
      <c r="Q6" s="205" t="s">
        <v>100</v>
      </c>
      <c r="R6" s="205" t="s">
        <v>101</v>
      </c>
      <c r="S6" s="205" t="s">
        <v>102</v>
      </c>
      <c r="T6" s="205" t="s">
        <v>103</v>
      </c>
      <c r="U6" s="205" t="s">
        <v>104</v>
      </c>
      <c r="V6" s="205" t="s">
        <v>105</v>
      </c>
      <c r="W6" s="205" t="s">
        <v>106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19" t="s">
        <v>107</v>
      </c>
      <c r="B8" s="220" t="s">
        <v>72</v>
      </c>
      <c r="C8" s="240" t="s">
        <v>73</v>
      </c>
      <c r="D8" s="221"/>
      <c r="E8" s="222"/>
      <c r="F8" s="223"/>
      <c r="G8" s="223">
        <f>SUMIF(AG9:AG15,"&lt;&gt;NOR",G9:G15)</f>
        <v>0</v>
      </c>
      <c r="H8" s="223"/>
      <c r="I8" s="223">
        <f>SUM(I9:I15)</f>
        <v>0</v>
      </c>
      <c r="J8" s="223"/>
      <c r="K8" s="223">
        <f>SUM(K9:K15)</f>
        <v>0</v>
      </c>
      <c r="L8" s="223"/>
      <c r="M8" s="223">
        <f>SUM(M9:M15)</f>
        <v>0</v>
      </c>
      <c r="N8" s="223"/>
      <c r="O8" s="223">
        <f>SUM(O9:O15)</f>
        <v>0</v>
      </c>
      <c r="P8" s="223"/>
      <c r="Q8" s="223">
        <f>SUM(Q9:Q15)</f>
        <v>0</v>
      </c>
      <c r="R8" s="223"/>
      <c r="S8" s="223"/>
      <c r="T8" s="224"/>
      <c r="U8" s="218"/>
      <c r="V8" s="218">
        <f>SUM(V9:V15)</f>
        <v>0</v>
      </c>
      <c r="W8" s="218"/>
      <c r="AG8" t="s">
        <v>108</v>
      </c>
    </row>
    <row r="9" spans="1:60" outlineLevel="1" x14ac:dyDescent="0.25">
      <c r="A9" s="232">
        <v>1</v>
      </c>
      <c r="B9" s="233" t="s">
        <v>109</v>
      </c>
      <c r="C9" s="241" t="s">
        <v>110</v>
      </c>
      <c r="D9" s="234" t="s">
        <v>111</v>
      </c>
      <c r="E9" s="235">
        <v>1197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112</v>
      </c>
      <c r="T9" s="238" t="s">
        <v>113</v>
      </c>
      <c r="U9" s="215">
        <v>0</v>
      </c>
      <c r="V9" s="215">
        <f>ROUND(E9*U9,2)</f>
        <v>0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114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32">
        <v>2</v>
      </c>
      <c r="B10" s="233" t="s">
        <v>115</v>
      </c>
      <c r="C10" s="241" t="s">
        <v>116</v>
      </c>
      <c r="D10" s="234" t="s">
        <v>111</v>
      </c>
      <c r="E10" s="235">
        <v>1197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15</v>
      </c>
      <c r="M10" s="237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7"/>
      <c r="S10" s="237" t="s">
        <v>112</v>
      </c>
      <c r="T10" s="238" t="s">
        <v>113</v>
      </c>
      <c r="U10" s="215">
        <v>0</v>
      </c>
      <c r="V10" s="215">
        <f>ROUND(E10*U10,2)</f>
        <v>0</v>
      </c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114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ht="20.399999999999999" outlineLevel="1" x14ac:dyDescent="0.25">
      <c r="A11" s="232">
        <v>3</v>
      </c>
      <c r="B11" s="233" t="s">
        <v>117</v>
      </c>
      <c r="C11" s="241" t="s">
        <v>118</v>
      </c>
      <c r="D11" s="234" t="s">
        <v>119</v>
      </c>
      <c r="E11" s="235">
        <v>87.69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112</v>
      </c>
      <c r="T11" s="238" t="s">
        <v>113</v>
      </c>
      <c r="U11" s="215">
        <v>0</v>
      </c>
      <c r="V11" s="215">
        <f>ROUND(E11*U11,2)</f>
        <v>0</v>
      </c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114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0.399999999999999" outlineLevel="1" x14ac:dyDescent="0.25">
      <c r="A12" s="232">
        <v>4</v>
      </c>
      <c r="B12" s="233" t="s">
        <v>120</v>
      </c>
      <c r="C12" s="241" t="s">
        <v>121</v>
      </c>
      <c r="D12" s="234" t="s">
        <v>119</v>
      </c>
      <c r="E12" s="235">
        <v>12.06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112</v>
      </c>
      <c r="T12" s="238" t="s">
        <v>113</v>
      </c>
      <c r="U12" s="215">
        <v>0</v>
      </c>
      <c r="V12" s="215">
        <f>ROUND(E12*U12,2)</f>
        <v>0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114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32">
        <v>5</v>
      </c>
      <c r="B13" s="233" t="s">
        <v>122</v>
      </c>
      <c r="C13" s="241" t="s">
        <v>123</v>
      </c>
      <c r="D13" s="234" t="s">
        <v>111</v>
      </c>
      <c r="E13" s="235">
        <v>1197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112</v>
      </c>
      <c r="T13" s="238" t="s">
        <v>113</v>
      </c>
      <c r="U13" s="215">
        <v>0</v>
      </c>
      <c r="V13" s="215">
        <f>ROUND(E13*U13,2)</f>
        <v>0</v>
      </c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114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32">
        <v>6</v>
      </c>
      <c r="B14" s="233" t="s">
        <v>124</v>
      </c>
      <c r="C14" s="241" t="s">
        <v>125</v>
      </c>
      <c r="D14" s="234" t="s">
        <v>126</v>
      </c>
      <c r="E14" s="235">
        <v>214.46250000000001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15</v>
      </c>
      <c r="M14" s="237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7"/>
      <c r="S14" s="237" t="s">
        <v>112</v>
      </c>
      <c r="T14" s="238" t="s">
        <v>113</v>
      </c>
      <c r="U14" s="215">
        <v>0</v>
      </c>
      <c r="V14" s="215">
        <f>ROUND(E14*U14,2)</f>
        <v>0</v>
      </c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114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32">
        <v>7</v>
      </c>
      <c r="B15" s="233" t="s">
        <v>127</v>
      </c>
      <c r="C15" s="241" t="s">
        <v>128</v>
      </c>
      <c r="D15" s="234" t="s">
        <v>129</v>
      </c>
      <c r="E15" s="235">
        <v>2394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112</v>
      </c>
      <c r="T15" s="238" t="s">
        <v>113</v>
      </c>
      <c r="U15" s="215">
        <v>0</v>
      </c>
      <c r="V15" s="215">
        <f>ROUND(E15*U15,2)</f>
        <v>0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114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x14ac:dyDescent="0.25">
      <c r="A16" s="219" t="s">
        <v>107</v>
      </c>
      <c r="B16" s="220" t="s">
        <v>68</v>
      </c>
      <c r="C16" s="240" t="s">
        <v>69</v>
      </c>
      <c r="D16" s="221"/>
      <c r="E16" s="222"/>
      <c r="F16" s="223"/>
      <c r="G16" s="223">
        <f>SUMIF(AG17:AG35,"&lt;&gt;NOR",G17:G35)</f>
        <v>0</v>
      </c>
      <c r="H16" s="223"/>
      <c r="I16" s="223">
        <f>SUM(I17:I35)</f>
        <v>0</v>
      </c>
      <c r="J16" s="223"/>
      <c r="K16" s="223">
        <f>SUM(K17:K35)</f>
        <v>0</v>
      </c>
      <c r="L16" s="223"/>
      <c r="M16" s="223">
        <f>SUM(M17:M35)</f>
        <v>0</v>
      </c>
      <c r="N16" s="223"/>
      <c r="O16" s="223">
        <f>SUM(O17:O35)</f>
        <v>0</v>
      </c>
      <c r="P16" s="223"/>
      <c r="Q16" s="223">
        <f>SUM(Q17:Q35)</f>
        <v>0</v>
      </c>
      <c r="R16" s="223"/>
      <c r="S16" s="223"/>
      <c r="T16" s="224"/>
      <c r="U16" s="218"/>
      <c r="V16" s="218">
        <f>SUM(V17:V35)</f>
        <v>0</v>
      </c>
      <c r="W16" s="218"/>
      <c r="AG16" t="s">
        <v>108</v>
      </c>
    </row>
    <row r="17" spans="1:60" ht="20.399999999999999" outlineLevel="1" x14ac:dyDescent="0.25">
      <c r="A17" s="225">
        <v>8</v>
      </c>
      <c r="B17" s="226" t="s">
        <v>130</v>
      </c>
      <c r="C17" s="242" t="s">
        <v>131</v>
      </c>
      <c r="D17" s="227" t="s">
        <v>119</v>
      </c>
      <c r="E17" s="228">
        <v>28.64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112</v>
      </c>
      <c r="T17" s="231" t="s">
        <v>113</v>
      </c>
      <c r="U17" s="215">
        <v>0</v>
      </c>
      <c r="V17" s="215">
        <f>ROUND(E17*U17,2)</f>
        <v>0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114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13"/>
      <c r="B18" s="214"/>
      <c r="C18" s="243" t="s">
        <v>132</v>
      </c>
      <c r="D18" s="216"/>
      <c r="E18" s="217">
        <v>28.64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133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25">
        <v>9</v>
      </c>
      <c r="B19" s="226" t="s">
        <v>134</v>
      </c>
      <c r="C19" s="242" t="s">
        <v>135</v>
      </c>
      <c r="D19" s="227" t="s">
        <v>119</v>
      </c>
      <c r="E19" s="228">
        <v>28.64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112</v>
      </c>
      <c r="T19" s="231" t="s">
        <v>113</v>
      </c>
      <c r="U19" s="215">
        <v>0</v>
      </c>
      <c r="V19" s="215">
        <f>ROUND(E19*U19,2)</f>
        <v>0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114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13"/>
      <c r="B20" s="214"/>
      <c r="C20" s="243" t="s">
        <v>136</v>
      </c>
      <c r="D20" s="216"/>
      <c r="E20" s="217">
        <v>28.64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133</v>
      </c>
      <c r="AH20" s="206">
        <v>5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25">
        <v>10</v>
      </c>
      <c r="B21" s="226" t="s">
        <v>137</v>
      </c>
      <c r="C21" s="242" t="s">
        <v>138</v>
      </c>
      <c r="D21" s="227" t="s">
        <v>119</v>
      </c>
      <c r="E21" s="228">
        <v>28.64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112</v>
      </c>
      <c r="T21" s="231" t="s">
        <v>113</v>
      </c>
      <c r="U21" s="215">
        <v>0</v>
      </c>
      <c r="V21" s="215">
        <f>ROUND(E21*U21,2)</f>
        <v>0</v>
      </c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114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3"/>
      <c r="B22" s="214"/>
      <c r="C22" s="243" t="s">
        <v>136</v>
      </c>
      <c r="D22" s="216"/>
      <c r="E22" s="217">
        <v>28.64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133</v>
      </c>
      <c r="AH22" s="206">
        <v>5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25">
        <v>11</v>
      </c>
      <c r="B23" s="226" t="s">
        <v>139</v>
      </c>
      <c r="C23" s="242" t="s">
        <v>140</v>
      </c>
      <c r="D23" s="227" t="s">
        <v>119</v>
      </c>
      <c r="E23" s="228">
        <v>28.64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112</v>
      </c>
      <c r="T23" s="231" t="s">
        <v>113</v>
      </c>
      <c r="U23" s="215">
        <v>0</v>
      </c>
      <c r="V23" s="215">
        <f>ROUND(E23*U23,2)</f>
        <v>0</v>
      </c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114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13"/>
      <c r="B24" s="214"/>
      <c r="C24" s="243" t="s">
        <v>141</v>
      </c>
      <c r="D24" s="216"/>
      <c r="E24" s="217">
        <v>28.64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133</v>
      </c>
      <c r="AH24" s="206">
        <v>5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25">
        <v>12</v>
      </c>
      <c r="B25" s="226" t="s">
        <v>142</v>
      </c>
      <c r="C25" s="242" t="s">
        <v>143</v>
      </c>
      <c r="D25" s="227" t="s">
        <v>119</v>
      </c>
      <c r="E25" s="228">
        <v>28.64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112</v>
      </c>
      <c r="T25" s="231" t="s">
        <v>113</v>
      </c>
      <c r="U25" s="215">
        <v>0</v>
      </c>
      <c r="V25" s="215">
        <f>ROUND(E25*U25,2)</f>
        <v>0</v>
      </c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114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5">
      <c r="A26" s="213"/>
      <c r="B26" s="214"/>
      <c r="C26" s="243" t="s">
        <v>136</v>
      </c>
      <c r="D26" s="216"/>
      <c r="E26" s="217">
        <v>28.64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133</v>
      </c>
      <c r="AH26" s="206">
        <v>5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25">
        <v>13</v>
      </c>
      <c r="B27" s="226" t="s">
        <v>144</v>
      </c>
      <c r="C27" s="242" t="s">
        <v>145</v>
      </c>
      <c r="D27" s="227" t="s">
        <v>119</v>
      </c>
      <c r="E27" s="228">
        <v>35.799999999999997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112</v>
      </c>
      <c r="T27" s="231" t="s">
        <v>113</v>
      </c>
      <c r="U27" s="215">
        <v>0</v>
      </c>
      <c r="V27" s="215">
        <f>ROUND(E27*U27,2)</f>
        <v>0</v>
      </c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114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43" t="s">
        <v>146</v>
      </c>
      <c r="D28" s="216"/>
      <c r="E28" s="217">
        <v>35.799999999999997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133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25">
        <v>14</v>
      </c>
      <c r="B29" s="226" t="s">
        <v>147</v>
      </c>
      <c r="C29" s="242" t="s">
        <v>148</v>
      </c>
      <c r="D29" s="227" t="s">
        <v>111</v>
      </c>
      <c r="E29" s="228">
        <v>35.799999999999997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112</v>
      </c>
      <c r="T29" s="231" t="s">
        <v>113</v>
      </c>
      <c r="U29" s="215">
        <v>0</v>
      </c>
      <c r="V29" s="215">
        <f>ROUND(E29*U29,2)</f>
        <v>0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114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43" t="s">
        <v>149</v>
      </c>
      <c r="D30" s="216"/>
      <c r="E30" s="217">
        <v>35.799999999999997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133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25">
        <v>15</v>
      </c>
      <c r="B31" s="226" t="s">
        <v>150</v>
      </c>
      <c r="C31" s="242" t="s">
        <v>151</v>
      </c>
      <c r="D31" s="227" t="s">
        <v>119</v>
      </c>
      <c r="E31" s="228">
        <v>9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112</v>
      </c>
      <c r="T31" s="231" t="s">
        <v>113</v>
      </c>
      <c r="U31" s="215">
        <v>0</v>
      </c>
      <c r="V31" s="215">
        <f>ROUND(E31*U31,2)</f>
        <v>0</v>
      </c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114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3"/>
      <c r="B32" s="214"/>
      <c r="C32" s="243" t="s">
        <v>152</v>
      </c>
      <c r="D32" s="216"/>
      <c r="E32" s="217">
        <v>9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133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32">
        <v>16</v>
      </c>
      <c r="B33" s="233" t="s">
        <v>153</v>
      </c>
      <c r="C33" s="241" t="s">
        <v>154</v>
      </c>
      <c r="D33" s="234" t="s">
        <v>119</v>
      </c>
      <c r="E33" s="235">
        <v>0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15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112</v>
      </c>
      <c r="T33" s="238" t="s">
        <v>113</v>
      </c>
      <c r="U33" s="215">
        <v>0</v>
      </c>
      <c r="V33" s="215">
        <f>ROUND(E33*U33,2)</f>
        <v>0</v>
      </c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114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5">
      <c r="A34" s="225">
        <v>17</v>
      </c>
      <c r="B34" s="226" t="s">
        <v>155</v>
      </c>
      <c r="C34" s="242" t="s">
        <v>156</v>
      </c>
      <c r="D34" s="227" t="s">
        <v>111</v>
      </c>
      <c r="E34" s="228">
        <v>43.8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112</v>
      </c>
      <c r="T34" s="231" t="s">
        <v>113</v>
      </c>
      <c r="U34" s="215">
        <v>0</v>
      </c>
      <c r="V34" s="215">
        <f>ROUND(E34*U34,2)</f>
        <v>0</v>
      </c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114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13"/>
      <c r="B35" s="214"/>
      <c r="C35" s="243" t="s">
        <v>157</v>
      </c>
      <c r="D35" s="216"/>
      <c r="E35" s="217">
        <v>43.8</v>
      </c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133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x14ac:dyDescent="0.25">
      <c r="A36" s="219" t="s">
        <v>107</v>
      </c>
      <c r="B36" s="220" t="s">
        <v>70</v>
      </c>
      <c r="C36" s="240" t="s">
        <v>71</v>
      </c>
      <c r="D36" s="221"/>
      <c r="E36" s="222"/>
      <c r="F36" s="223"/>
      <c r="G36" s="223">
        <f>SUMIF(AG37:AG47,"&lt;&gt;NOR",G37:G47)</f>
        <v>0</v>
      </c>
      <c r="H36" s="223"/>
      <c r="I36" s="223">
        <f>SUM(I37:I47)</f>
        <v>0</v>
      </c>
      <c r="J36" s="223"/>
      <c r="K36" s="223">
        <f>SUM(K37:K47)</f>
        <v>0</v>
      </c>
      <c r="L36" s="223"/>
      <c r="M36" s="223">
        <f>SUM(M37:M47)</f>
        <v>0</v>
      </c>
      <c r="N36" s="223"/>
      <c r="O36" s="223">
        <f>SUM(O37:O47)</f>
        <v>0</v>
      </c>
      <c r="P36" s="223"/>
      <c r="Q36" s="223">
        <f>SUM(Q37:Q47)</f>
        <v>0</v>
      </c>
      <c r="R36" s="223"/>
      <c r="S36" s="223"/>
      <c r="T36" s="224"/>
      <c r="U36" s="218"/>
      <c r="V36" s="218">
        <f>SUM(V37:V47)</f>
        <v>0</v>
      </c>
      <c r="W36" s="218"/>
      <c r="AG36" t="s">
        <v>108</v>
      </c>
    </row>
    <row r="37" spans="1:60" outlineLevel="1" x14ac:dyDescent="0.25">
      <c r="A37" s="232">
        <v>18</v>
      </c>
      <c r="B37" s="233" t="s">
        <v>158</v>
      </c>
      <c r="C37" s="241" t="s">
        <v>159</v>
      </c>
      <c r="D37" s="234" t="s">
        <v>119</v>
      </c>
      <c r="E37" s="235">
        <v>0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15</v>
      </c>
      <c r="M37" s="237">
        <f>G37*(1+L37/100)</f>
        <v>0</v>
      </c>
      <c r="N37" s="237">
        <v>0</v>
      </c>
      <c r="O37" s="237">
        <f>ROUND(E37*N37,2)</f>
        <v>0</v>
      </c>
      <c r="P37" s="237">
        <v>0</v>
      </c>
      <c r="Q37" s="237">
        <f>ROUND(E37*P37,2)</f>
        <v>0</v>
      </c>
      <c r="R37" s="237"/>
      <c r="S37" s="237" t="s">
        <v>112</v>
      </c>
      <c r="T37" s="238" t="s">
        <v>113</v>
      </c>
      <c r="U37" s="215">
        <v>0</v>
      </c>
      <c r="V37" s="215">
        <f>ROUND(E37*U37,2)</f>
        <v>0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114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32">
        <v>19</v>
      </c>
      <c r="B38" s="233" t="s">
        <v>160</v>
      </c>
      <c r="C38" s="241" t="s">
        <v>161</v>
      </c>
      <c r="D38" s="234" t="s">
        <v>119</v>
      </c>
      <c r="E38" s="235">
        <v>0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15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/>
      <c r="S38" s="237" t="s">
        <v>112</v>
      </c>
      <c r="T38" s="238" t="s">
        <v>113</v>
      </c>
      <c r="U38" s="215">
        <v>0</v>
      </c>
      <c r="V38" s="215">
        <f>ROUND(E38*U38,2)</f>
        <v>0</v>
      </c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114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ht="20.399999999999999" outlineLevel="1" x14ac:dyDescent="0.25">
      <c r="A39" s="225">
        <v>20</v>
      </c>
      <c r="B39" s="226" t="s">
        <v>162</v>
      </c>
      <c r="C39" s="242" t="s">
        <v>163</v>
      </c>
      <c r="D39" s="227" t="s">
        <v>111</v>
      </c>
      <c r="E39" s="228">
        <v>172.71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112</v>
      </c>
      <c r="T39" s="231" t="s">
        <v>113</v>
      </c>
      <c r="U39" s="215">
        <v>0</v>
      </c>
      <c r="V39" s="215">
        <f>ROUND(E39*U39,2)</f>
        <v>0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114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13"/>
      <c r="B40" s="214"/>
      <c r="C40" s="243" t="s">
        <v>164</v>
      </c>
      <c r="D40" s="216"/>
      <c r="E40" s="217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133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5">
      <c r="A41" s="213"/>
      <c r="B41" s="214"/>
      <c r="C41" s="243" t="s">
        <v>165</v>
      </c>
      <c r="D41" s="216"/>
      <c r="E41" s="217">
        <v>49.11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133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13"/>
      <c r="B42" s="214"/>
      <c r="C42" s="243" t="s">
        <v>166</v>
      </c>
      <c r="D42" s="216"/>
      <c r="E42" s="217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133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13"/>
      <c r="B43" s="214"/>
      <c r="C43" s="243" t="s">
        <v>167</v>
      </c>
      <c r="D43" s="216"/>
      <c r="E43" s="217">
        <v>79.599999999999994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133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5">
      <c r="A44" s="213"/>
      <c r="B44" s="214"/>
      <c r="C44" s="243" t="s">
        <v>168</v>
      </c>
      <c r="D44" s="216"/>
      <c r="E44" s="217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133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13"/>
      <c r="B45" s="214"/>
      <c r="C45" s="243" t="s">
        <v>169</v>
      </c>
      <c r="D45" s="216"/>
      <c r="E45" s="217">
        <v>44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133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25">
        <v>21</v>
      </c>
      <c r="B46" s="226" t="s">
        <v>170</v>
      </c>
      <c r="C46" s="242" t="s">
        <v>171</v>
      </c>
      <c r="D46" s="227" t="s">
        <v>111</v>
      </c>
      <c r="E46" s="228">
        <v>10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15</v>
      </c>
      <c r="M46" s="230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0"/>
      <c r="S46" s="230" t="s">
        <v>112</v>
      </c>
      <c r="T46" s="231" t="s">
        <v>113</v>
      </c>
      <c r="U46" s="215">
        <v>0</v>
      </c>
      <c r="V46" s="215">
        <f>ROUND(E46*U46,2)</f>
        <v>0</v>
      </c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114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3"/>
      <c r="B47" s="214"/>
      <c r="C47" s="243" t="s">
        <v>172</v>
      </c>
      <c r="D47" s="216"/>
      <c r="E47" s="217">
        <v>10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133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x14ac:dyDescent="0.25">
      <c r="A48" s="219" t="s">
        <v>107</v>
      </c>
      <c r="B48" s="220" t="s">
        <v>76</v>
      </c>
      <c r="C48" s="240" t="s">
        <v>77</v>
      </c>
      <c r="D48" s="221"/>
      <c r="E48" s="222"/>
      <c r="F48" s="223"/>
      <c r="G48" s="223">
        <f>SUMIF(AG49:AG59,"&lt;&gt;NOR",G49:G59)</f>
        <v>0</v>
      </c>
      <c r="H48" s="223"/>
      <c r="I48" s="223">
        <f>SUM(I49:I59)</f>
        <v>0</v>
      </c>
      <c r="J48" s="223"/>
      <c r="K48" s="223">
        <f>SUM(K49:K59)</f>
        <v>0</v>
      </c>
      <c r="L48" s="223"/>
      <c r="M48" s="223">
        <f>SUM(M49:M59)</f>
        <v>0</v>
      </c>
      <c r="N48" s="223"/>
      <c r="O48" s="223">
        <f>SUM(O49:O59)</f>
        <v>0</v>
      </c>
      <c r="P48" s="223"/>
      <c r="Q48" s="223">
        <f>SUM(Q49:Q59)</f>
        <v>0</v>
      </c>
      <c r="R48" s="223"/>
      <c r="S48" s="223"/>
      <c r="T48" s="224"/>
      <c r="U48" s="218"/>
      <c r="V48" s="218">
        <f>SUM(V49:V59)</f>
        <v>0</v>
      </c>
      <c r="W48" s="218"/>
      <c r="AG48" t="s">
        <v>108</v>
      </c>
    </row>
    <row r="49" spans="1:60" outlineLevel="1" x14ac:dyDescent="0.25">
      <c r="A49" s="225">
        <v>22</v>
      </c>
      <c r="B49" s="226" t="s">
        <v>173</v>
      </c>
      <c r="C49" s="242" t="s">
        <v>174</v>
      </c>
      <c r="D49" s="227" t="s">
        <v>119</v>
      </c>
      <c r="E49" s="228">
        <v>276.33600000000001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112</v>
      </c>
      <c r="T49" s="231" t="s">
        <v>113</v>
      </c>
      <c r="U49" s="215">
        <v>0</v>
      </c>
      <c r="V49" s="215">
        <f>ROUND(E49*U49,2)</f>
        <v>0</v>
      </c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114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13"/>
      <c r="B50" s="214"/>
      <c r="C50" s="243" t="s">
        <v>175</v>
      </c>
      <c r="D50" s="216"/>
      <c r="E50" s="217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133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13"/>
      <c r="B51" s="214"/>
      <c r="C51" s="243" t="s">
        <v>176</v>
      </c>
      <c r="D51" s="216"/>
      <c r="E51" s="217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133</v>
      </c>
      <c r="AH51" s="206">
        <v>0</v>
      </c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13"/>
      <c r="B52" s="214"/>
      <c r="C52" s="243" t="s">
        <v>164</v>
      </c>
      <c r="D52" s="216"/>
      <c r="E52" s="217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133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13"/>
      <c r="B53" s="214"/>
      <c r="C53" s="243" t="s">
        <v>177</v>
      </c>
      <c r="D53" s="216"/>
      <c r="E53" s="217">
        <v>78.575999999999993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133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13"/>
      <c r="B54" s="214"/>
      <c r="C54" s="243" t="s">
        <v>166</v>
      </c>
      <c r="D54" s="216"/>
      <c r="E54" s="217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133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5">
      <c r="A55" s="213"/>
      <c r="B55" s="214"/>
      <c r="C55" s="243" t="s">
        <v>178</v>
      </c>
      <c r="D55" s="216"/>
      <c r="E55" s="217">
        <v>127.36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133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13"/>
      <c r="B56" s="214"/>
      <c r="C56" s="243" t="s">
        <v>168</v>
      </c>
      <c r="D56" s="216"/>
      <c r="E56" s="217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133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13"/>
      <c r="B57" s="214"/>
      <c r="C57" s="243" t="s">
        <v>179</v>
      </c>
      <c r="D57" s="216"/>
      <c r="E57" s="217">
        <v>70.400000000000006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133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25">
        <v>23</v>
      </c>
      <c r="B58" s="226" t="s">
        <v>180</v>
      </c>
      <c r="C58" s="242" t="s">
        <v>181</v>
      </c>
      <c r="D58" s="227" t="s">
        <v>119</v>
      </c>
      <c r="E58" s="228">
        <v>276.33600000000001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112</v>
      </c>
      <c r="T58" s="231" t="s">
        <v>113</v>
      </c>
      <c r="U58" s="215">
        <v>0</v>
      </c>
      <c r="V58" s="215">
        <f>ROUND(E58*U58,2)</f>
        <v>0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114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13"/>
      <c r="B59" s="214"/>
      <c r="C59" s="243" t="s">
        <v>182</v>
      </c>
      <c r="D59" s="216"/>
      <c r="E59" s="217">
        <v>276.33600000000001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133</v>
      </c>
      <c r="AH59" s="206">
        <v>5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x14ac:dyDescent="0.25">
      <c r="A60" s="219" t="s">
        <v>107</v>
      </c>
      <c r="B60" s="220" t="s">
        <v>78</v>
      </c>
      <c r="C60" s="240" t="s">
        <v>79</v>
      </c>
      <c r="D60" s="221"/>
      <c r="E60" s="222"/>
      <c r="F60" s="223"/>
      <c r="G60" s="223">
        <f>SUMIF(AG61:AG131,"&lt;&gt;NOR",G61:G131)</f>
        <v>0</v>
      </c>
      <c r="H60" s="223"/>
      <c r="I60" s="223">
        <f>SUM(I61:I131)</f>
        <v>0</v>
      </c>
      <c r="J60" s="223"/>
      <c r="K60" s="223">
        <f>SUM(K61:K131)</f>
        <v>0</v>
      </c>
      <c r="L60" s="223"/>
      <c r="M60" s="223">
        <f>SUM(M61:M131)</f>
        <v>0</v>
      </c>
      <c r="N60" s="223"/>
      <c r="O60" s="223">
        <f>SUM(O61:O131)</f>
        <v>0</v>
      </c>
      <c r="P60" s="223"/>
      <c r="Q60" s="223">
        <f>SUM(Q61:Q131)</f>
        <v>0</v>
      </c>
      <c r="R60" s="223"/>
      <c r="S60" s="223"/>
      <c r="T60" s="224"/>
      <c r="U60" s="218"/>
      <c r="V60" s="218">
        <f>SUM(V61:V131)</f>
        <v>0</v>
      </c>
      <c r="W60" s="218"/>
      <c r="AG60" t="s">
        <v>108</v>
      </c>
    </row>
    <row r="61" spans="1:60" outlineLevel="1" x14ac:dyDescent="0.25">
      <c r="A61" s="225">
        <v>24</v>
      </c>
      <c r="B61" s="226" t="s">
        <v>183</v>
      </c>
      <c r="C61" s="242" t="s">
        <v>184</v>
      </c>
      <c r="D61" s="227" t="s">
        <v>119</v>
      </c>
      <c r="E61" s="228">
        <v>597.49099999999999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112</v>
      </c>
      <c r="T61" s="231" t="s">
        <v>113</v>
      </c>
      <c r="U61" s="215">
        <v>0</v>
      </c>
      <c r="V61" s="215">
        <f>ROUND(E61*U61,2)</f>
        <v>0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114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13"/>
      <c r="B62" s="214"/>
      <c r="C62" s="243" t="s">
        <v>185</v>
      </c>
      <c r="D62" s="216"/>
      <c r="E62" s="217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133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13"/>
      <c r="B63" s="214"/>
      <c r="C63" s="243" t="s">
        <v>186</v>
      </c>
      <c r="D63" s="216"/>
      <c r="E63" s="217">
        <v>23.535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133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13"/>
      <c r="B64" s="214"/>
      <c r="C64" s="243" t="s">
        <v>187</v>
      </c>
      <c r="D64" s="216"/>
      <c r="E64" s="217">
        <v>11.465999999999999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133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5">
      <c r="A65" s="213"/>
      <c r="B65" s="214"/>
      <c r="C65" s="243" t="s">
        <v>188</v>
      </c>
      <c r="D65" s="216"/>
      <c r="E65" s="217">
        <v>15.72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133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13"/>
      <c r="B66" s="214"/>
      <c r="C66" s="243" t="s">
        <v>189</v>
      </c>
      <c r="D66" s="216"/>
      <c r="E66" s="217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133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13"/>
      <c r="B67" s="214"/>
      <c r="C67" s="243" t="s">
        <v>164</v>
      </c>
      <c r="D67" s="216"/>
      <c r="E67" s="217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133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13"/>
      <c r="B68" s="214"/>
      <c r="C68" s="243" t="s">
        <v>190</v>
      </c>
      <c r="D68" s="216"/>
      <c r="E68" s="217">
        <v>147.33000000000001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133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5">
      <c r="A69" s="213"/>
      <c r="B69" s="214"/>
      <c r="C69" s="243" t="s">
        <v>166</v>
      </c>
      <c r="D69" s="216"/>
      <c r="E69" s="217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133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5">
      <c r="A70" s="213"/>
      <c r="B70" s="214"/>
      <c r="C70" s="243" t="s">
        <v>191</v>
      </c>
      <c r="D70" s="216"/>
      <c r="E70" s="217">
        <v>238.8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133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5">
      <c r="A71" s="213"/>
      <c r="B71" s="214"/>
      <c r="C71" s="243" t="s">
        <v>168</v>
      </c>
      <c r="D71" s="216"/>
      <c r="E71" s="217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133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13"/>
      <c r="B72" s="214"/>
      <c r="C72" s="243" t="s">
        <v>192</v>
      </c>
      <c r="D72" s="216"/>
      <c r="E72" s="217">
        <v>132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133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13"/>
      <c r="B73" s="214"/>
      <c r="C73" s="243" t="s">
        <v>193</v>
      </c>
      <c r="D73" s="216"/>
      <c r="E73" s="217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133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3"/>
      <c r="B74" s="214"/>
      <c r="C74" s="243" t="s">
        <v>194</v>
      </c>
      <c r="D74" s="216"/>
      <c r="E74" s="217">
        <v>28.64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133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25">
        <v>25</v>
      </c>
      <c r="B75" s="226" t="s">
        <v>195</v>
      </c>
      <c r="C75" s="242" t="s">
        <v>196</v>
      </c>
      <c r="D75" s="227" t="s">
        <v>119</v>
      </c>
      <c r="E75" s="228">
        <v>397.233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15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112</v>
      </c>
      <c r="T75" s="231" t="s">
        <v>113</v>
      </c>
      <c r="U75" s="215">
        <v>0</v>
      </c>
      <c r="V75" s="215">
        <f>ROUND(E75*U75,2)</f>
        <v>0</v>
      </c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114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13"/>
      <c r="B76" s="214"/>
      <c r="C76" s="243" t="s">
        <v>197</v>
      </c>
      <c r="D76" s="216"/>
      <c r="E76" s="217"/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133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3"/>
      <c r="B77" s="214"/>
      <c r="C77" s="243" t="s">
        <v>189</v>
      </c>
      <c r="D77" s="216"/>
      <c r="E77" s="217"/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133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5">
      <c r="A78" s="213"/>
      <c r="B78" s="214"/>
      <c r="C78" s="243" t="s">
        <v>164</v>
      </c>
      <c r="D78" s="216"/>
      <c r="E78" s="217"/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133</v>
      </c>
      <c r="AH78" s="206">
        <v>0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5">
      <c r="A79" s="213"/>
      <c r="B79" s="214"/>
      <c r="C79" s="243" t="s">
        <v>198</v>
      </c>
      <c r="D79" s="216"/>
      <c r="E79" s="217">
        <v>112.953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133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5">
      <c r="A80" s="213"/>
      <c r="B80" s="214"/>
      <c r="C80" s="243" t="s">
        <v>166</v>
      </c>
      <c r="D80" s="216"/>
      <c r="E80" s="217"/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133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5">
      <c r="A81" s="213"/>
      <c r="B81" s="214"/>
      <c r="C81" s="243" t="s">
        <v>199</v>
      </c>
      <c r="D81" s="216"/>
      <c r="E81" s="217">
        <v>183.08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133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5">
      <c r="A82" s="213"/>
      <c r="B82" s="214"/>
      <c r="C82" s="243" t="s">
        <v>168</v>
      </c>
      <c r="D82" s="216"/>
      <c r="E82" s="217"/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133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5">
      <c r="A83" s="213"/>
      <c r="B83" s="214"/>
      <c r="C83" s="243" t="s">
        <v>200</v>
      </c>
      <c r="D83" s="216"/>
      <c r="E83" s="217">
        <v>101.2</v>
      </c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133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25">
        <v>26</v>
      </c>
      <c r="B84" s="226" t="s">
        <v>201</v>
      </c>
      <c r="C84" s="242" t="s">
        <v>202</v>
      </c>
      <c r="D84" s="227" t="s">
        <v>119</v>
      </c>
      <c r="E84" s="228">
        <v>120.89700000000001</v>
      </c>
      <c r="F84" s="229"/>
      <c r="G84" s="230">
        <f>ROUND(E84*F84,2)</f>
        <v>0</v>
      </c>
      <c r="H84" s="229"/>
      <c r="I84" s="230">
        <f>ROUND(E84*H84,2)</f>
        <v>0</v>
      </c>
      <c r="J84" s="229"/>
      <c r="K84" s="230">
        <f>ROUND(E84*J84,2)</f>
        <v>0</v>
      </c>
      <c r="L84" s="230">
        <v>15</v>
      </c>
      <c r="M84" s="230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0"/>
      <c r="S84" s="230" t="s">
        <v>112</v>
      </c>
      <c r="T84" s="231" t="s">
        <v>113</v>
      </c>
      <c r="U84" s="215">
        <v>0</v>
      </c>
      <c r="V84" s="215">
        <f>ROUND(E84*U84,2)</f>
        <v>0</v>
      </c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114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13"/>
      <c r="B85" s="214"/>
      <c r="C85" s="243" t="s">
        <v>203</v>
      </c>
      <c r="D85" s="216"/>
      <c r="E85" s="217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133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13"/>
      <c r="B86" s="214"/>
      <c r="C86" s="243" t="s">
        <v>189</v>
      </c>
      <c r="D86" s="216"/>
      <c r="E86" s="217"/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133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13"/>
      <c r="B87" s="214"/>
      <c r="C87" s="243" t="s">
        <v>164</v>
      </c>
      <c r="D87" s="216"/>
      <c r="E87" s="217"/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133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13"/>
      <c r="B88" s="214"/>
      <c r="C88" s="243" t="s">
        <v>204</v>
      </c>
      <c r="D88" s="216"/>
      <c r="E88" s="217">
        <v>34.377000000000002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133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13"/>
      <c r="B89" s="214"/>
      <c r="C89" s="243" t="s">
        <v>166</v>
      </c>
      <c r="D89" s="216"/>
      <c r="E89" s="217"/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133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13"/>
      <c r="B90" s="214"/>
      <c r="C90" s="243" t="s">
        <v>205</v>
      </c>
      <c r="D90" s="216"/>
      <c r="E90" s="217">
        <v>55.72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133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13"/>
      <c r="B91" s="214"/>
      <c r="C91" s="243" t="s">
        <v>168</v>
      </c>
      <c r="D91" s="216"/>
      <c r="E91" s="217"/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133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5">
      <c r="A92" s="213"/>
      <c r="B92" s="214"/>
      <c r="C92" s="243" t="s">
        <v>206</v>
      </c>
      <c r="D92" s="216"/>
      <c r="E92" s="217">
        <v>30.8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133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ht="20.399999999999999" outlineLevel="1" x14ac:dyDescent="0.25">
      <c r="A93" s="225">
        <v>27</v>
      </c>
      <c r="B93" s="226" t="s">
        <v>207</v>
      </c>
      <c r="C93" s="242" t="s">
        <v>208</v>
      </c>
      <c r="D93" s="227" t="s">
        <v>119</v>
      </c>
      <c r="E93" s="228">
        <v>120.89700000000001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0"/>
      <c r="S93" s="230" t="s">
        <v>112</v>
      </c>
      <c r="T93" s="231" t="s">
        <v>113</v>
      </c>
      <c r="U93" s="215">
        <v>0</v>
      </c>
      <c r="V93" s="215">
        <f>ROUND(E93*U93,2)</f>
        <v>0</v>
      </c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114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13"/>
      <c r="B94" s="214"/>
      <c r="C94" s="243" t="s">
        <v>209</v>
      </c>
      <c r="D94" s="216"/>
      <c r="E94" s="217">
        <v>120.89700000000001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133</v>
      </c>
      <c r="AH94" s="206">
        <v>5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ht="20.399999999999999" outlineLevel="1" x14ac:dyDescent="0.25">
      <c r="A95" s="225">
        <v>28</v>
      </c>
      <c r="B95" s="226" t="s">
        <v>210</v>
      </c>
      <c r="C95" s="242" t="s">
        <v>211</v>
      </c>
      <c r="D95" s="227" t="s">
        <v>119</v>
      </c>
      <c r="E95" s="228">
        <v>397.233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15</v>
      </c>
      <c r="M95" s="230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112</v>
      </c>
      <c r="T95" s="231" t="s">
        <v>113</v>
      </c>
      <c r="U95" s="215">
        <v>0</v>
      </c>
      <c r="V95" s="215">
        <f>ROUND(E95*U95,2)</f>
        <v>0</v>
      </c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114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13"/>
      <c r="B96" s="214"/>
      <c r="C96" s="243" t="s">
        <v>164</v>
      </c>
      <c r="D96" s="216"/>
      <c r="E96" s="217"/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133</v>
      </c>
      <c r="AH96" s="206">
        <v>0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5">
      <c r="A97" s="213"/>
      <c r="B97" s="214"/>
      <c r="C97" s="243" t="s">
        <v>190</v>
      </c>
      <c r="D97" s="216"/>
      <c r="E97" s="217">
        <v>147.33000000000001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133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5">
      <c r="A98" s="213"/>
      <c r="B98" s="214"/>
      <c r="C98" s="243" t="s">
        <v>166</v>
      </c>
      <c r="D98" s="216"/>
      <c r="E98" s="217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133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5">
      <c r="A99" s="213"/>
      <c r="B99" s="214"/>
      <c r="C99" s="243" t="s">
        <v>191</v>
      </c>
      <c r="D99" s="216"/>
      <c r="E99" s="217">
        <v>238.8</v>
      </c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133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13"/>
      <c r="B100" s="214"/>
      <c r="C100" s="243" t="s">
        <v>168</v>
      </c>
      <c r="D100" s="216"/>
      <c r="E100" s="217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133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13"/>
      <c r="B101" s="214"/>
      <c r="C101" s="243" t="s">
        <v>192</v>
      </c>
      <c r="D101" s="216"/>
      <c r="E101" s="217">
        <v>132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133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13"/>
      <c r="B102" s="214"/>
      <c r="C102" s="243" t="s">
        <v>212</v>
      </c>
      <c r="D102" s="216"/>
      <c r="E102" s="217"/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133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13"/>
      <c r="B103" s="214"/>
      <c r="C103" s="243" t="s">
        <v>213</v>
      </c>
      <c r="D103" s="216"/>
      <c r="E103" s="217">
        <v>-120.89700000000001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133</v>
      </c>
      <c r="AH103" s="206">
        <v>5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ht="20.399999999999999" outlineLevel="1" x14ac:dyDescent="0.25">
      <c r="A104" s="225">
        <v>29</v>
      </c>
      <c r="B104" s="226" t="s">
        <v>214</v>
      </c>
      <c r="C104" s="242" t="s">
        <v>215</v>
      </c>
      <c r="D104" s="227" t="s">
        <v>119</v>
      </c>
      <c r="E104" s="228">
        <v>518.13</v>
      </c>
      <c r="F104" s="229"/>
      <c r="G104" s="230">
        <f>ROUND(E104*F104,2)</f>
        <v>0</v>
      </c>
      <c r="H104" s="229"/>
      <c r="I104" s="230">
        <f>ROUND(E104*H104,2)</f>
        <v>0</v>
      </c>
      <c r="J104" s="229"/>
      <c r="K104" s="230">
        <f>ROUND(E104*J104,2)</f>
        <v>0</v>
      </c>
      <c r="L104" s="230">
        <v>15</v>
      </c>
      <c r="M104" s="230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0"/>
      <c r="S104" s="230" t="s">
        <v>112</v>
      </c>
      <c r="T104" s="231" t="s">
        <v>113</v>
      </c>
      <c r="U104" s="215">
        <v>0</v>
      </c>
      <c r="V104" s="215">
        <f>ROUND(E104*U104,2)</f>
        <v>0</v>
      </c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114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13"/>
      <c r="B105" s="214"/>
      <c r="C105" s="243" t="s">
        <v>189</v>
      </c>
      <c r="D105" s="216"/>
      <c r="E105" s="217"/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133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5">
      <c r="A106" s="213"/>
      <c r="B106" s="214"/>
      <c r="C106" s="243" t="s">
        <v>164</v>
      </c>
      <c r="D106" s="216"/>
      <c r="E106" s="217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133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5">
      <c r="A107" s="213"/>
      <c r="B107" s="214"/>
      <c r="C107" s="243" t="s">
        <v>190</v>
      </c>
      <c r="D107" s="216"/>
      <c r="E107" s="217">
        <v>147.33000000000001</v>
      </c>
      <c r="F107" s="215"/>
      <c r="G107" s="215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133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5">
      <c r="A108" s="213"/>
      <c r="B108" s="214"/>
      <c r="C108" s="243" t="s">
        <v>166</v>
      </c>
      <c r="D108" s="216"/>
      <c r="E108" s="217"/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133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5">
      <c r="A109" s="213"/>
      <c r="B109" s="214"/>
      <c r="C109" s="243" t="s">
        <v>191</v>
      </c>
      <c r="D109" s="216"/>
      <c r="E109" s="217">
        <v>238.8</v>
      </c>
      <c r="F109" s="215"/>
      <c r="G109" s="215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133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5">
      <c r="A110" s="213"/>
      <c r="B110" s="214"/>
      <c r="C110" s="243" t="s">
        <v>168</v>
      </c>
      <c r="D110" s="216"/>
      <c r="E110" s="217"/>
      <c r="F110" s="215"/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133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5">
      <c r="A111" s="213"/>
      <c r="B111" s="214"/>
      <c r="C111" s="243" t="s">
        <v>192</v>
      </c>
      <c r="D111" s="216"/>
      <c r="E111" s="217">
        <v>132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133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5">
      <c r="A112" s="225">
        <v>30</v>
      </c>
      <c r="B112" s="226" t="s">
        <v>216</v>
      </c>
      <c r="C112" s="242" t="s">
        <v>217</v>
      </c>
      <c r="D112" s="227" t="s">
        <v>119</v>
      </c>
      <c r="E112" s="228">
        <v>397.233</v>
      </c>
      <c r="F112" s="229"/>
      <c r="G112" s="230">
        <f>ROUND(E112*F112,2)</f>
        <v>0</v>
      </c>
      <c r="H112" s="229"/>
      <c r="I112" s="230">
        <f>ROUND(E112*H112,2)</f>
        <v>0</v>
      </c>
      <c r="J112" s="229"/>
      <c r="K112" s="230">
        <f>ROUND(E112*J112,2)</f>
        <v>0</v>
      </c>
      <c r="L112" s="230">
        <v>15</v>
      </c>
      <c r="M112" s="230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0"/>
      <c r="S112" s="230" t="s">
        <v>112</v>
      </c>
      <c r="T112" s="231" t="s">
        <v>113</v>
      </c>
      <c r="U112" s="215">
        <v>0</v>
      </c>
      <c r="V112" s="215">
        <f>ROUND(E112*U112,2)</f>
        <v>0</v>
      </c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114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13"/>
      <c r="B113" s="214"/>
      <c r="C113" s="243" t="s">
        <v>218</v>
      </c>
      <c r="D113" s="216"/>
      <c r="E113" s="217">
        <v>397.233</v>
      </c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133</v>
      </c>
      <c r="AH113" s="206">
        <v>5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5">
      <c r="A114" s="225">
        <v>31</v>
      </c>
      <c r="B114" s="226" t="s">
        <v>219</v>
      </c>
      <c r="C114" s="242" t="s">
        <v>220</v>
      </c>
      <c r="D114" s="227" t="s">
        <v>119</v>
      </c>
      <c r="E114" s="228">
        <v>397.233</v>
      </c>
      <c r="F114" s="229"/>
      <c r="G114" s="230">
        <f>ROUND(E114*F114,2)</f>
        <v>0</v>
      </c>
      <c r="H114" s="229"/>
      <c r="I114" s="230">
        <f>ROUND(E114*H114,2)</f>
        <v>0</v>
      </c>
      <c r="J114" s="229"/>
      <c r="K114" s="230">
        <f>ROUND(E114*J114,2)</f>
        <v>0</v>
      </c>
      <c r="L114" s="230">
        <v>15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/>
      <c r="S114" s="230" t="s">
        <v>112</v>
      </c>
      <c r="T114" s="231" t="s">
        <v>113</v>
      </c>
      <c r="U114" s="215">
        <v>0</v>
      </c>
      <c r="V114" s="215">
        <f>ROUND(E114*U114,2)</f>
        <v>0</v>
      </c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114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13"/>
      <c r="B115" s="214"/>
      <c r="C115" s="243" t="s">
        <v>221</v>
      </c>
      <c r="D115" s="216"/>
      <c r="E115" s="217">
        <v>397.233</v>
      </c>
      <c r="F115" s="215"/>
      <c r="G115" s="215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133</v>
      </c>
      <c r="AH115" s="206">
        <v>5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5">
      <c r="A116" s="225">
        <v>32</v>
      </c>
      <c r="B116" s="226" t="s">
        <v>222</v>
      </c>
      <c r="C116" s="242" t="s">
        <v>223</v>
      </c>
      <c r="D116" s="227" t="s">
        <v>119</v>
      </c>
      <c r="E116" s="228">
        <v>50.720999999999997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15</v>
      </c>
      <c r="M116" s="230">
        <f>G116*(1+L116/100)</f>
        <v>0</v>
      </c>
      <c r="N116" s="230">
        <v>0</v>
      </c>
      <c r="O116" s="230">
        <f>ROUND(E116*N116,2)</f>
        <v>0</v>
      </c>
      <c r="P116" s="230">
        <v>0</v>
      </c>
      <c r="Q116" s="230">
        <f>ROUND(E116*P116,2)</f>
        <v>0</v>
      </c>
      <c r="R116" s="230"/>
      <c r="S116" s="230" t="s">
        <v>112</v>
      </c>
      <c r="T116" s="231" t="s">
        <v>113</v>
      </c>
      <c r="U116" s="215">
        <v>0</v>
      </c>
      <c r="V116" s="215">
        <f>ROUND(E116*U116,2)</f>
        <v>0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114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13"/>
      <c r="B117" s="214"/>
      <c r="C117" s="243" t="s">
        <v>224</v>
      </c>
      <c r="D117" s="216"/>
      <c r="E117" s="217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133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13"/>
      <c r="B118" s="214"/>
      <c r="C118" s="243" t="s">
        <v>186</v>
      </c>
      <c r="D118" s="216"/>
      <c r="E118" s="217">
        <v>23.535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133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5">
      <c r="A119" s="213"/>
      <c r="B119" s="214"/>
      <c r="C119" s="243" t="s">
        <v>187</v>
      </c>
      <c r="D119" s="216"/>
      <c r="E119" s="217">
        <v>11.465999999999999</v>
      </c>
      <c r="F119" s="215"/>
      <c r="G119" s="215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133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13"/>
      <c r="B120" s="214"/>
      <c r="C120" s="243" t="s">
        <v>188</v>
      </c>
      <c r="D120" s="216"/>
      <c r="E120" s="217">
        <v>15.72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133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5">
      <c r="A121" s="225">
        <v>33</v>
      </c>
      <c r="B121" s="226" t="s">
        <v>225</v>
      </c>
      <c r="C121" s="242" t="s">
        <v>226</v>
      </c>
      <c r="D121" s="227" t="s">
        <v>119</v>
      </c>
      <c r="E121" s="228">
        <v>68.2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15</v>
      </c>
      <c r="M121" s="230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0"/>
      <c r="S121" s="230" t="s">
        <v>112</v>
      </c>
      <c r="T121" s="231" t="s">
        <v>113</v>
      </c>
      <c r="U121" s="215">
        <v>0</v>
      </c>
      <c r="V121" s="215">
        <f>ROUND(E121*U121,2)</f>
        <v>0</v>
      </c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114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5">
      <c r="A122" s="213"/>
      <c r="B122" s="214"/>
      <c r="C122" s="243" t="s">
        <v>227</v>
      </c>
      <c r="D122" s="216"/>
      <c r="E122" s="217"/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133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5">
      <c r="A123" s="213"/>
      <c r="B123" s="214"/>
      <c r="C123" s="243" t="s">
        <v>228</v>
      </c>
      <c r="D123" s="216"/>
      <c r="E123" s="217">
        <v>17.399999999999999</v>
      </c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133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13"/>
      <c r="B124" s="214"/>
      <c r="C124" s="243" t="s">
        <v>229</v>
      </c>
      <c r="D124" s="216"/>
      <c r="E124" s="217">
        <v>7.9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133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5">
      <c r="A125" s="213"/>
      <c r="B125" s="214"/>
      <c r="C125" s="243" t="s">
        <v>230</v>
      </c>
      <c r="D125" s="216"/>
      <c r="E125" s="217">
        <v>8.6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133</v>
      </c>
      <c r="AH125" s="206">
        <v>0</v>
      </c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5">
      <c r="A126" s="213"/>
      <c r="B126" s="214"/>
      <c r="C126" s="243" t="s">
        <v>231</v>
      </c>
      <c r="D126" s="216"/>
      <c r="E126" s="217">
        <v>5.4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133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13"/>
      <c r="B127" s="214"/>
      <c r="C127" s="243" t="s">
        <v>232</v>
      </c>
      <c r="D127" s="216"/>
      <c r="E127" s="217">
        <v>7.8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133</v>
      </c>
      <c r="AH127" s="206">
        <v>0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5">
      <c r="A128" s="213"/>
      <c r="B128" s="214"/>
      <c r="C128" s="243" t="s">
        <v>233</v>
      </c>
      <c r="D128" s="216"/>
      <c r="E128" s="217">
        <v>2.4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133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5">
      <c r="A129" s="213"/>
      <c r="B129" s="214"/>
      <c r="C129" s="243" t="s">
        <v>234</v>
      </c>
      <c r="D129" s="216"/>
      <c r="E129" s="217">
        <v>4</v>
      </c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133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13"/>
      <c r="B130" s="214"/>
      <c r="C130" s="243" t="s">
        <v>235</v>
      </c>
      <c r="D130" s="216"/>
      <c r="E130" s="217">
        <v>10.8</v>
      </c>
      <c r="F130" s="215"/>
      <c r="G130" s="21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133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5">
      <c r="A131" s="213"/>
      <c r="B131" s="214"/>
      <c r="C131" s="243" t="s">
        <v>236</v>
      </c>
      <c r="D131" s="216"/>
      <c r="E131" s="217">
        <v>3.9</v>
      </c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133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x14ac:dyDescent="0.25">
      <c r="A132" s="219" t="s">
        <v>107</v>
      </c>
      <c r="B132" s="220" t="s">
        <v>74</v>
      </c>
      <c r="C132" s="240" t="s">
        <v>75</v>
      </c>
      <c r="D132" s="221"/>
      <c r="E132" s="222"/>
      <c r="F132" s="223"/>
      <c r="G132" s="223">
        <f>SUMIF(AG133:AG134,"&lt;&gt;NOR",G133:G134)</f>
        <v>0</v>
      </c>
      <c r="H132" s="223"/>
      <c r="I132" s="223">
        <f>SUM(I133:I134)</f>
        <v>0</v>
      </c>
      <c r="J132" s="223"/>
      <c r="K132" s="223">
        <f>SUM(K133:K134)</f>
        <v>0</v>
      </c>
      <c r="L132" s="223"/>
      <c r="M132" s="223">
        <f>SUM(M133:M134)</f>
        <v>0</v>
      </c>
      <c r="N132" s="223"/>
      <c r="O132" s="223">
        <f>SUM(O133:O134)</f>
        <v>0</v>
      </c>
      <c r="P132" s="223"/>
      <c r="Q132" s="223">
        <f>SUM(Q133:Q134)</f>
        <v>0</v>
      </c>
      <c r="R132" s="223"/>
      <c r="S132" s="223"/>
      <c r="T132" s="224"/>
      <c r="U132" s="218"/>
      <c r="V132" s="218">
        <f>SUM(V133:V134)</f>
        <v>0</v>
      </c>
      <c r="W132" s="218"/>
      <c r="AG132" t="s">
        <v>108</v>
      </c>
    </row>
    <row r="133" spans="1:60" outlineLevel="1" x14ac:dyDescent="0.25">
      <c r="A133" s="232">
        <v>34</v>
      </c>
      <c r="B133" s="233" t="s">
        <v>237</v>
      </c>
      <c r="C133" s="241" t="s">
        <v>238</v>
      </c>
      <c r="D133" s="234" t="s">
        <v>239</v>
      </c>
      <c r="E133" s="235">
        <v>50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15</v>
      </c>
      <c r="M133" s="237">
        <f>G133*(1+L133/100)</f>
        <v>0</v>
      </c>
      <c r="N133" s="237">
        <v>0</v>
      </c>
      <c r="O133" s="237">
        <f>ROUND(E133*N133,2)</f>
        <v>0</v>
      </c>
      <c r="P133" s="237">
        <v>0</v>
      </c>
      <c r="Q133" s="237">
        <f>ROUND(E133*P133,2)</f>
        <v>0</v>
      </c>
      <c r="R133" s="237"/>
      <c r="S133" s="237" t="s">
        <v>112</v>
      </c>
      <c r="T133" s="238" t="s">
        <v>113</v>
      </c>
      <c r="U133" s="215">
        <v>0</v>
      </c>
      <c r="V133" s="215">
        <f>ROUND(E133*U133,2)</f>
        <v>0</v>
      </c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114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ht="20.399999999999999" outlineLevel="1" x14ac:dyDescent="0.25">
      <c r="A134" s="225">
        <v>35</v>
      </c>
      <c r="B134" s="226" t="s">
        <v>240</v>
      </c>
      <c r="C134" s="242" t="s">
        <v>241</v>
      </c>
      <c r="D134" s="227" t="s">
        <v>242</v>
      </c>
      <c r="E134" s="228">
        <v>30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15</v>
      </c>
      <c r="M134" s="230">
        <f>G134*(1+L134/100)</f>
        <v>0</v>
      </c>
      <c r="N134" s="230">
        <v>0</v>
      </c>
      <c r="O134" s="230">
        <f>ROUND(E134*N134,2)</f>
        <v>0</v>
      </c>
      <c r="P134" s="230">
        <v>0</v>
      </c>
      <c r="Q134" s="230">
        <f>ROUND(E134*P134,2)</f>
        <v>0</v>
      </c>
      <c r="R134" s="230"/>
      <c r="S134" s="230" t="s">
        <v>112</v>
      </c>
      <c r="T134" s="231" t="s">
        <v>113</v>
      </c>
      <c r="U134" s="215">
        <v>0</v>
      </c>
      <c r="V134" s="215">
        <f>ROUND(E134*U134,2)</f>
        <v>0</v>
      </c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114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x14ac:dyDescent="0.25">
      <c r="A135" s="5"/>
      <c r="B135" s="6"/>
      <c r="C135" s="244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AE135">
        <v>15</v>
      </c>
      <c r="AF135">
        <v>21</v>
      </c>
    </row>
    <row r="136" spans="1:60" x14ac:dyDescent="0.25">
      <c r="A136" s="209"/>
      <c r="B136" s="210" t="s">
        <v>29</v>
      </c>
      <c r="C136" s="245"/>
      <c r="D136" s="211"/>
      <c r="E136" s="212"/>
      <c r="F136" s="212"/>
      <c r="G136" s="239">
        <f>G8+G16+G36+G48+G60+G132</f>
        <v>0</v>
      </c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AE136">
        <f>SUMIF(L7:L134,AE135,G7:G134)</f>
        <v>0</v>
      </c>
      <c r="AF136">
        <f>SUMIF(L7:L134,AF135,G7:G134)</f>
        <v>0</v>
      </c>
      <c r="AG136" t="s">
        <v>243</v>
      </c>
    </row>
    <row r="137" spans="1:60" x14ac:dyDescent="0.25">
      <c r="C137" s="246"/>
      <c r="D137" s="190"/>
      <c r="AG137" t="s">
        <v>244</v>
      </c>
    </row>
    <row r="138" spans="1:60" x14ac:dyDescent="0.25">
      <c r="D138" s="190"/>
    </row>
    <row r="139" spans="1:60" x14ac:dyDescent="0.25">
      <c r="D139" s="190"/>
    </row>
    <row r="140" spans="1:60" x14ac:dyDescent="0.25">
      <c r="D140" s="190"/>
    </row>
    <row r="141" spans="1:60" x14ac:dyDescent="0.25">
      <c r="D141" s="190"/>
    </row>
    <row r="142" spans="1:60" x14ac:dyDescent="0.25">
      <c r="D142" s="190"/>
    </row>
    <row r="143" spans="1:60" x14ac:dyDescent="0.25">
      <c r="D143" s="190"/>
    </row>
    <row r="144" spans="1:60" x14ac:dyDescent="0.25">
      <c r="D144" s="190"/>
    </row>
    <row r="145" spans="4:4" x14ac:dyDescent="0.25">
      <c r="D145" s="190"/>
    </row>
    <row r="146" spans="4:4" x14ac:dyDescent="0.25">
      <c r="D146" s="190"/>
    </row>
    <row r="147" spans="4:4" x14ac:dyDescent="0.25">
      <c r="D147" s="190"/>
    </row>
    <row r="148" spans="4:4" x14ac:dyDescent="0.25">
      <c r="D148" s="190"/>
    </row>
    <row r="149" spans="4:4" x14ac:dyDescent="0.25">
      <c r="D149" s="190"/>
    </row>
    <row r="150" spans="4:4" x14ac:dyDescent="0.25">
      <c r="D150" s="190"/>
    </row>
    <row r="151" spans="4:4" x14ac:dyDescent="0.25">
      <c r="D151" s="190"/>
    </row>
    <row r="152" spans="4:4" x14ac:dyDescent="0.25">
      <c r="D152" s="190"/>
    </row>
    <row r="153" spans="4:4" x14ac:dyDescent="0.25">
      <c r="D153" s="190"/>
    </row>
    <row r="154" spans="4:4" x14ac:dyDescent="0.25">
      <c r="D154" s="190"/>
    </row>
    <row r="155" spans="4:4" x14ac:dyDescent="0.25">
      <c r="D155" s="190"/>
    </row>
    <row r="156" spans="4:4" x14ac:dyDescent="0.25">
      <c r="D156" s="190"/>
    </row>
    <row r="157" spans="4:4" x14ac:dyDescent="0.25">
      <c r="D157" s="190"/>
    </row>
    <row r="158" spans="4:4" x14ac:dyDescent="0.25">
      <c r="D158" s="190"/>
    </row>
    <row r="159" spans="4:4" x14ac:dyDescent="0.25">
      <c r="D159" s="190"/>
    </row>
    <row r="160" spans="4:4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algorithmName="SHA-512" hashValue="ah8Qcjfj+BLEJs1rxMA9svNYoN6nT1KEhYs4jfpWiOV9H0x6x4TmKEKVW2NT19GrHIN8vZli1HosFDohyd5eJQ==" saltValue="YGRi63xaXxzVvxLz+3l+N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01 01_02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01_02 Pol'!Názvy_tisku</vt:lpstr>
      <vt:lpstr>oadresa</vt:lpstr>
      <vt:lpstr>Stavba!Objednatel</vt:lpstr>
      <vt:lpstr>Stavba!Objekt</vt:lpstr>
      <vt:lpstr>'SO 01 01_02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Jerabek</dc:creator>
  <cp:lastModifiedBy>Petr Jerabek</cp:lastModifiedBy>
  <cp:lastPrinted>2014-02-28T09:52:57Z</cp:lastPrinted>
  <dcterms:created xsi:type="dcterms:W3CDTF">2009-04-08T07:15:50Z</dcterms:created>
  <dcterms:modified xsi:type="dcterms:W3CDTF">2017-11-26T10:51:52Z</dcterms:modified>
</cp:coreProperties>
</file>